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dzialy\DRIM\Projekty Z\05. Zamówienia PCP\03_Biogazownia\04_Dokumentacja konkursowa\@Zmiana nr 7 - duża\Teksty ze zmianami\"/>
    </mc:Choice>
  </mc:AlternateContent>
  <bookViews>
    <workbookView xWindow="0" yWindow="0" windowWidth="23040" windowHeight="9192" tabRatio="911" activeTab="1"/>
  </bookViews>
  <sheets>
    <sheet name="DCF" sheetId="1" r:id="rId1"/>
    <sheet name="Informacje" sheetId="2" r:id="rId2"/>
    <sheet name="A. Sprzedaż" sheetId="3" r:id="rId3"/>
    <sheet name="B.1. Substraty" sheetId="4" r:id="rId4"/>
    <sheet name="B.2. Koszty materiałowe" sheetId="5" r:id="rId5"/>
    <sheet name="B.3. Koszty energii obcej" sheetId="6" r:id="rId6"/>
    <sheet name="B.4. Koszty usług obcych" sheetId="7" r:id="rId7"/>
    <sheet name="B.5. Koszty pracy" sheetId="8" r:id="rId8"/>
    <sheet name="B.6. Pozostałe koszty" sheetId="9" r:id="rId9"/>
    <sheet name="C. CAPEX" sheetId="10" r:id="rId10"/>
  </sheets>
  <calcPr calcId="162913"/>
  <customWorkbookViews>
    <customWorkbookView name="NCBR - Widok osobisty" guid="{B692A1D6-C16B-4DA7-9EA3-4E580D40A4C8}" mergeInterval="0" personalView="1" maximized="1" xWindow="-9" yWindow="-9" windowWidth="1938" windowHeight="1048" tabRatio="911" activeSheetId="2"/>
    <customWorkbookView name="Miłosz Krzymiński - Widok osobisty" guid="{334E5C15-3ABF-465A-AC51-5F538CFC17D0}" mergeInterval="0" personalView="1" maximized="1" xWindow="-11" yWindow="-11" windowWidth="1942" windowHeight="1042" tabRatio="911"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6" i="4" l="1"/>
  <c r="I35" i="4"/>
  <c r="I30" i="4" l="1"/>
  <c r="D19" i="5" l="1"/>
  <c r="D13" i="4" l="1"/>
  <c r="E13" i="4" s="1"/>
  <c r="D12" i="4"/>
  <c r="E12" i="4" s="1"/>
  <c r="I34" i="4"/>
  <c r="D11" i="4" s="1"/>
  <c r="E11" i="4" s="1"/>
  <c r="I33" i="4"/>
  <c r="D10" i="4" s="1"/>
  <c r="E10" i="4" s="1"/>
  <c r="I32" i="4"/>
  <c r="D9" i="4" s="1"/>
  <c r="I31" i="4"/>
  <c r="D8" i="4" s="1"/>
  <c r="D7" i="4"/>
  <c r="I29" i="4"/>
  <c r="D6" i="4" s="1"/>
  <c r="E9" i="10" l="1"/>
  <c r="F9" i="10"/>
  <c r="G9" i="10"/>
  <c r="H9" i="10"/>
  <c r="I9" i="10"/>
  <c r="J9" i="10"/>
  <c r="K9" i="10"/>
  <c r="L9" i="10"/>
  <c r="M9" i="10"/>
  <c r="N9" i="10"/>
  <c r="E13" i="10"/>
  <c r="F13" i="10"/>
  <c r="G13" i="10"/>
  <c r="H13" i="10"/>
  <c r="I13" i="10"/>
  <c r="J13" i="10"/>
  <c r="K13" i="10"/>
  <c r="L13" i="10"/>
  <c r="M13" i="10"/>
  <c r="N13" i="10"/>
  <c r="E17" i="10"/>
  <c r="F17" i="10"/>
  <c r="G17" i="10"/>
  <c r="H17" i="10"/>
  <c r="I17" i="10"/>
  <c r="J17" i="10"/>
  <c r="K17" i="10"/>
  <c r="L17" i="10"/>
  <c r="M17" i="10"/>
  <c r="N17" i="10"/>
  <c r="G9" i="9"/>
  <c r="H9" i="9"/>
  <c r="I9" i="9"/>
  <c r="J9" i="9"/>
  <c r="K9" i="9"/>
  <c r="L9" i="9"/>
  <c r="M9" i="9"/>
  <c r="N9" i="9"/>
  <c r="G13" i="9"/>
  <c r="H13" i="9"/>
  <c r="I13" i="9"/>
  <c r="J13" i="9"/>
  <c r="K13" i="9"/>
  <c r="L13" i="9"/>
  <c r="M13" i="9"/>
  <c r="N13" i="9"/>
  <c r="G17" i="9"/>
  <c r="H17" i="9"/>
  <c r="I17" i="9"/>
  <c r="J17" i="9"/>
  <c r="K17" i="9"/>
  <c r="L17" i="9"/>
  <c r="M17" i="9"/>
  <c r="N17" i="9"/>
  <c r="G9" i="8"/>
  <c r="H9" i="8"/>
  <c r="I9" i="8"/>
  <c r="J9" i="8"/>
  <c r="K9" i="8"/>
  <c r="L9" i="8"/>
  <c r="M9" i="8"/>
  <c r="N9" i="8"/>
  <c r="N13" i="8"/>
  <c r="G13" i="8"/>
  <c r="H13" i="8"/>
  <c r="I13" i="8"/>
  <c r="J13" i="8"/>
  <c r="K13" i="8"/>
  <c r="L13" i="8"/>
  <c r="M13" i="8"/>
  <c r="G17" i="8"/>
  <c r="H17" i="8"/>
  <c r="I17" i="8"/>
  <c r="J17" i="8"/>
  <c r="K17" i="8"/>
  <c r="L17" i="8"/>
  <c r="M17" i="8"/>
  <c r="N17" i="8"/>
  <c r="F9" i="8"/>
  <c r="H19" i="8"/>
  <c r="G17" i="1" s="1"/>
  <c r="F13" i="8"/>
  <c r="F17" i="8"/>
  <c r="E17" i="8"/>
  <c r="F9" i="7"/>
  <c r="G9" i="7"/>
  <c r="H9" i="7"/>
  <c r="I9" i="7"/>
  <c r="J9" i="7"/>
  <c r="K9" i="7"/>
  <c r="L9" i="7"/>
  <c r="M9" i="7"/>
  <c r="N9" i="7"/>
  <c r="F13" i="7"/>
  <c r="G13" i="7"/>
  <c r="H13" i="7"/>
  <c r="I13" i="7"/>
  <c r="J13" i="7"/>
  <c r="K13" i="7"/>
  <c r="L13" i="7"/>
  <c r="M13" i="7"/>
  <c r="N13" i="7"/>
  <c r="F17" i="7"/>
  <c r="G17" i="7"/>
  <c r="H17" i="7"/>
  <c r="I17" i="7"/>
  <c r="J17" i="7"/>
  <c r="K17" i="7"/>
  <c r="L17" i="7"/>
  <c r="M17" i="7"/>
  <c r="N17" i="7"/>
  <c r="F13" i="6"/>
  <c r="G13" i="6"/>
  <c r="H13" i="6"/>
  <c r="I13" i="6"/>
  <c r="J13" i="6"/>
  <c r="K13" i="6"/>
  <c r="L13" i="6"/>
  <c r="M13" i="6"/>
  <c r="N13" i="6"/>
  <c r="F17" i="6"/>
  <c r="G17" i="6"/>
  <c r="H17" i="6"/>
  <c r="I17" i="6"/>
  <c r="J17" i="6"/>
  <c r="K17" i="6"/>
  <c r="L17" i="6"/>
  <c r="M17" i="6"/>
  <c r="N17" i="6"/>
  <c r="F9" i="6"/>
  <c r="G9" i="6"/>
  <c r="H9" i="6"/>
  <c r="I9" i="6"/>
  <c r="J9" i="6"/>
  <c r="K9" i="6"/>
  <c r="L9" i="6"/>
  <c r="M9" i="6"/>
  <c r="N9" i="6"/>
  <c r="F17" i="5"/>
  <c r="G17" i="5"/>
  <c r="H17" i="5"/>
  <c r="I17" i="5"/>
  <c r="J17" i="5"/>
  <c r="K17" i="5"/>
  <c r="L17" i="5"/>
  <c r="M17" i="5"/>
  <c r="N17" i="5"/>
  <c r="F13" i="5"/>
  <c r="G13" i="5"/>
  <c r="H13" i="5"/>
  <c r="I13" i="5"/>
  <c r="J13" i="5"/>
  <c r="K13" i="5"/>
  <c r="L13" i="5"/>
  <c r="M13" i="5"/>
  <c r="N13" i="5"/>
  <c r="N13" i="3"/>
  <c r="N17" i="3"/>
  <c r="F13" i="3"/>
  <c r="G13" i="3"/>
  <c r="H13" i="3"/>
  <c r="I13" i="3"/>
  <c r="J13" i="3"/>
  <c r="K13" i="3"/>
  <c r="L13" i="3"/>
  <c r="M13" i="3"/>
  <c r="F17" i="3"/>
  <c r="G17" i="3"/>
  <c r="H17" i="3"/>
  <c r="I17" i="3"/>
  <c r="J17" i="3"/>
  <c r="K17" i="3"/>
  <c r="L17" i="3"/>
  <c r="M17" i="3"/>
  <c r="E17" i="3"/>
  <c r="D17" i="3"/>
  <c r="E13" i="3"/>
  <c r="D13" i="3"/>
  <c r="E9" i="3"/>
  <c r="F9" i="3"/>
  <c r="G9" i="3"/>
  <c r="H9" i="3"/>
  <c r="D9" i="3"/>
  <c r="D22" i="1"/>
  <c r="E22" i="1"/>
  <c r="F22" i="1"/>
  <c r="G22" i="1"/>
  <c r="H22" i="1"/>
  <c r="I22" i="1"/>
  <c r="J22" i="1"/>
  <c r="K22" i="1"/>
  <c r="L22" i="1"/>
  <c r="M22" i="1"/>
  <c r="C22" i="1"/>
  <c r="D17" i="10"/>
  <c r="G19" i="10"/>
  <c r="F20" i="1" s="1"/>
  <c r="D13" i="10"/>
  <c r="N19" i="10"/>
  <c r="M20" i="1" s="1"/>
  <c r="D9" i="10"/>
  <c r="N19" i="9"/>
  <c r="M18" i="1" s="1"/>
  <c r="J19" i="9"/>
  <c r="I18" i="1" s="1"/>
  <c r="F17" i="9"/>
  <c r="E17" i="9"/>
  <c r="D17" i="9"/>
  <c r="M19" i="9"/>
  <c r="L18" i="1" s="1"/>
  <c r="I19" i="9"/>
  <c r="H18" i="1" s="1"/>
  <c r="F13" i="9"/>
  <c r="E13" i="9"/>
  <c r="D13" i="9"/>
  <c r="F9" i="9"/>
  <c r="E9" i="9"/>
  <c r="D9" i="9"/>
  <c r="D17" i="8"/>
  <c r="E13" i="8"/>
  <c r="D13" i="8"/>
  <c r="E9" i="8"/>
  <c r="D9" i="8"/>
  <c r="D19" i="8" s="1"/>
  <c r="C17" i="1" s="1"/>
  <c r="E17" i="7"/>
  <c r="D17" i="7"/>
  <c r="K19" i="7"/>
  <c r="J16" i="1" s="1"/>
  <c r="G19" i="7"/>
  <c r="F16" i="1" s="1"/>
  <c r="E13" i="7"/>
  <c r="D13" i="7"/>
  <c r="E9" i="7"/>
  <c r="D9" i="7"/>
  <c r="E17" i="6"/>
  <c r="D17" i="6"/>
  <c r="E13" i="6"/>
  <c r="D13" i="6"/>
  <c r="E9" i="6"/>
  <c r="D9" i="6"/>
  <c r="E17" i="5"/>
  <c r="D17" i="5"/>
  <c r="E13" i="5"/>
  <c r="D13" i="5"/>
  <c r="E9" i="5"/>
  <c r="F9" i="5"/>
  <c r="G9" i="5"/>
  <c r="H9" i="5"/>
  <c r="I9" i="5"/>
  <c r="I19" i="5" s="1"/>
  <c r="H14" i="1" s="1"/>
  <c r="J9" i="5"/>
  <c r="K9" i="5"/>
  <c r="L9" i="5"/>
  <c r="M9" i="5"/>
  <c r="M19" i="5" s="1"/>
  <c r="L14" i="1" s="1"/>
  <c r="N9" i="5"/>
  <c r="D9" i="5"/>
  <c r="F19" i="7"/>
  <c r="E16" i="1" s="1"/>
  <c r="H19" i="6"/>
  <c r="G15" i="1" s="1"/>
  <c r="E7" i="4"/>
  <c r="E8" i="4"/>
  <c r="E9" i="4"/>
  <c r="E6" i="4"/>
  <c r="G19" i="3" l="1"/>
  <c r="F11" i="1" s="1"/>
  <c r="D19" i="6"/>
  <c r="C15" i="1" s="1"/>
  <c r="N19" i="6"/>
  <c r="M15" i="1" s="1"/>
  <c r="J19" i="6"/>
  <c r="I15" i="1" s="1"/>
  <c r="F19" i="6"/>
  <c r="E15" i="1" s="1"/>
  <c r="D19" i="7"/>
  <c r="C16" i="1" s="1"/>
  <c r="D19" i="9"/>
  <c r="C18" i="1" s="1"/>
  <c r="F19" i="3"/>
  <c r="E11" i="1" s="1"/>
  <c r="F19" i="9"/>
  <c r="E18" i="1" s="1"/>
  <c r="N19" i="8"/>
  <c r="M17" i="1" s="1"/>
  <c r="L19" i="6"/>
  <c r="K15" i="1" s="1"/>
  <c r="F19" i="8"/>
  <c r="E17" i="1" s="1"/>
  <c r="E14" i="4"/>
  <c r="D13" i="1" s="1"/>
  <c r="E13" i="1" s="1"/>
  <c r="F13" i="1" s="1"/>
  <c r="G13" i="1" s="1"/>
  <c r="H13" i="1" s="1"/>
  <c r="I13" i="1" s="1"/>
  <c r="J13" i="1" s="1"/>
  <c r="K13" i="1" s="1"/>
  <c r="L13" i="1" s="1"/>
  <c r="D19" i="3"/>
  <c r="C11" i="1" s="1"/>
  <c r="H19" i="3"/>
  <c r="G11" i="1" s="1"/>
  <c r="G19" i="5"/>
  <c r="F14" i="1" s="1"/>
  <c r="K19" i="5"/>
  <c r="J14" i="1" s="1"/>
  <c r="C14" i="1"/>
  <c r="N19" i="7"/>
  <c r="M16" i="1" s="1"/>
  <c r="L19" i="7"/>
  <c r="K16" i="1" s="1"/>
  <c r="H19" i="7"/>
  <c r="G16" i="1" s="1"/>
  <c r="J19" i="7"/>
  <c r="I16" i="1" s="1"/>
  <c r="L19" i="8"/>
  <c r="K17" i="1" s="1"/>
  <c r="J19" i="8"/>
  <c r="I17" i="1" s="1"/>
  <c r="M19" i="8"/>
  <c r="L17" i="1" s="1"/>
  <c r="H19" i="9"/>
  <c r="G18" i="1" s="1"/>
  <c r="K19" i="9"/>
  <c r="J18" i="1" s="1"/>
  <c r="L19" i="9"/>
  <c r="K18" i="1" s="1"/>
  <c r="G19" i="9"/>
  <c r="F18" i="1" s="1"/>
  <c r="K19" i="10"/>
  <c r="J20" i="1" s="1"/>
  <c r="L19" i="10"/>
  <c r="K20" i="1" s="1"/>
  <c r="H19" i="10"/>
  <c r="G20" i="1" s="1"/>
  <c r="F19" i="10"/>
  <c r="E20" i="1" s="1"/>
  <c r="M19" i="10"/>
  <c r="L20" i="1" s="1"/>
  <c r="I19" i="10"/>
  <c r="H20" i="1" s="1"/>
  <c r="E19" i="10"/>
  <c r="D20" i="1" s="1"/>
  <c r="J19" i="10"/>
  <c r="I20" i="1" s="1"/>
  <c r="D19" i="10"/>
  <c r="C20" i="1" s="1"/>
  <c r="E19" i="9"/>
  <c r="D18" i="1" s="1"/>
  <c r="I19" i="8"/>
  <c r="H17" i="1" s="1"/>
  <c r="K19" i="8"/>
  <c r="J17" i="1" s="1"/>
  <c r="G19" i="8"/>
  <c r="F17" i="1" s="1"/>
  <c r="E19" i="8"/>
  <c r="D17" i="1" s="1"/>
  <c r="F19" i="5"/>
  <c r="E14" i="1" s="1"/>
  <c r="J19" i="5"/>
  <c r="I14" i="1" s="1"/>
  <c r="N19" i="5"/>
  <c r="M14" i="1" s="1"/>
  <c r="H19" i="5"/>
  <c r="G14" i="1" s="1"/>
  <c r="L19" i="5"/>
  <c r="K14" i="1" s="1"/>
  <c r="E19" i="5"/>
  <c r="D14" i="1" s="1"/>
  <c r="I9" i="3"/>
  <c r="I19" i="3" s="1"/>
  <c r="H11" i="1" s="1"/>
  <c r="E19" i="3"/>
  <c r="D11" i="1" s="1"/>
  <c r="E19" i="7"/>
  <c r="D16" i="1" s="1"/>
  <c r="I19" i="7"/>
  <c r="H16" i="1" s="1"/>
  <c r="M19" i="7"/>
  <c r="L16" i="1" s="1"/>
  <c r="G19" i="6"/>
  <c r="F15" i="1" s="1"/>
  <c r="K19" i="6"/>
  <c r="J15" i="1" s="1"/>
  <c r="E19" i="6"/>
  <c r="D15" i="1" s="1"/>
  <c r="I19" i="6"/>
  <c r="H15" i="1" s="1"/>
  <c r="M19" i="6"/>
  <c r="L15" i="1" s="1"/>
  <c r="C12" i="1" l="1"/>
  <c r="C19" i="1"/>
  <c r="C21" i="1" s="1"/>
  <c r="C23" i="1" s="1"/>
  <c r="F12" i="1"/>
  <c r="F19" i="1" s="1"/>
  <c r="F21" i="1" s="1"/>
  <c r="F23" i="1" s="1"/>
  <c r="J12" i="1"/>
  <c r="H12" i="1"/>
  <c r="H19" i="1" s="1"/>
  <c r="H21" i="1" s="1"/>
  <c r="H23" i="1" s="1"/>
  <c r="M13" i="1"/>
  <c r="M12" i="1" s="1"/>
  <c r="L12" i="1"/>
  <c r="G12" i="1"/>
  <c r="G19" i="1" s="1"/>
  <c r="G21" i="1" s="1"/>
  <c r="G23" i="1" s="1"/>
  <c r="I12" i="1"/>
  <c r="D12" i="1"/>
  <c r="D19" i="1" s="1"/>
  <c r="D21" i="1" s="1"/>
  <c r="D23" i="1" s="1"/>
  <c r="K12" i="1"/>
  <c r="E12" i="1"/>
  <c r="E19" i="1" s="1"/>
  <c r="E21" i="1" s="1"/>
  <c r="E23" i="1" s="1"/>
  <c r="J9" i="3"/>
  <c r="J19" i="3" s="1"/>
  <c r="I11" i="1" s="1"/>
  <c r="I19" i="1" l="1"/>
  <c r="I21" i="1" s="1"/>
  <c r="I23" i="1" s="1"/>
  <c r="K9" i="3"/>
  <c r="K19" i="3" s="1"/>
  <c r="J11" i="1" s="1"/>
  <c r="J19" i="1" s="1"/>
  <c r="J21" i="1" s="1"/>
  <c r="J23" i="1" s="1"/>
  <c r="L9" i="3" l="1"/>
  <c r="L19" i="3" s="1"/>
  <c r="K11" i="1" s="1"/>
  <c r="K19" i="1" s="1"/>
  <c r="K21" i="1" s="1"/>
  <c r="K23" i="1" s="1"/>
  <c r="M9" i="3" l="1"/>
  <c r="M19" i="3" s="1"/>
  <c r="L11" i="1" s="1"/>
  <c r="L19" i="1" s="1"/>
  <c r="L21" i="1" s="1"/>
  <c r="L23" i="1" s="1"/>
  <c r="N9" i="3"/>
  <c r="N19" i="3" s="1"/>
  <c r="M11" i="1" s="1"/>
  <c r="M19" i="1" s="1"/>
  <c r="M21" i="1" s="1"/>
  <c r="M23" i="1" s="1"/>
  <c r="C27" i="1" l="1"/>
</calcChain>
</file>

<file path=xl/sharedStrings.xml><?xml version="1.0" encoding="utf-8"?>
<sst xmlns="http://schemas.openxmlformats.org/spreadsheetml/2006/main" count="280" uniqueCount="184">
  <si>
    <t>Załącznik nr 2 do Wzoru Wniosku</t>
  </si>
  <si>
    <t>Arkusz kalkulacyjny dla Wymagania Konkursowego "Opłacalność inwestycyjna Demonstratora Technologii"</t>
  </si>
  <si>
    <t>Pozycja DCF</t>
  </si>
  <si>
    <t>rok przedsięwzięcia</t>
  </si>
  <si>
    <t>A. Przychody ze sprzedaży</t>
  </si>
  <si>
    <t>B. Koszty operacyjne</t>
  </si>
  <si>
    <t>B.1. Średnioroczne zużycie substratów do produkcji biogazu</t>
  </si>
  <si>
    <t>B.2. Zużycie materiałów</t>
  </si>
  <si>
    <t>B.3. Zużycie energii</t>
  </si>
  <si>
    <t>B.4. Koszty usług obcych</t>
  </si>
  <si>
    <t>B.5. Koszty pracy</t>
  </si>
  <si>
    <t>B.6. Pozostałe koszty</t>
  </si>
  <si>
    <t>Wynik na sprzedaży</t>
  </si>
  <si>
    <t>C. CAPEX</t>
  </si>
  <si>
    <t>Cash Flow [CF]</t>
  </si>
  <si>
    <t>wskaźnik dyskonta</t>
  </si>
  <si>
    <t>Zdyskontowany CF</t>
  </si>
  <si>
    <t>stopa dyskonta (WACC) - wartośc narzucona</t>
  </si>
  <si>
    <r>
      <rPr>
        <b/>
        <u/>
        <sz val="14"/>
        <color theme="1"/>
        <rFont val="Calibri"/>
        <family val="2"/>
        <charset val="238"/>
        <scheme val="minor"/>
      </rPr>
      <t>Skumulowany DCF (NPV)</t>
    </r>
    <r>
      <rPr>
        <b/>
        <sz val="14"/>
        <color theme="1"/>
        <rFont val="Calibri"/>
        <family val="2"/>
        <charset val="238"/>
        <scheme val="minor"/>
      </rPr>
      <t xml:space="preserve">
</t>
    </r>
    <r>
      <rPr>
        <sz val="12"/>
        <color theme="1"/>
        <rFont val="Calibri"/>
        <family val="2"/>
        <charset val="238"/>
        <scheme val="minor"/>
      </rPr>
      <t>Wartość parametru konkursowego 
(należy wpisać do Wniosku/Oferty)</t>
    </r>
  </si>
  <si>
    <t xml:space="preserve">Założenia i informacje </t>
  </si>
  <si>
    <t>1. Arkusze należy wypełnić przy założeniu stałych cen poszczególnych czynników i cen sprzedaży w kolejnych latach analizy.</t>
  </si>
  <si>
    <t>3. Za wyjątkiem cen wskazanych w Uwagach pod tabelą, dla każdego czynnika należy uzasadnić źródło lub sposób kalkulacji ceny.</t>
  </si>
  <si>
    <t>4. Dopuszczalne jest dodawanie kolejnych wierszy w tabeli, w takim przypadku sporządzajacy winien pamiętać o właściwym podsumowaniu tabel.</t>
  </si>
  <si>
    <t>Wyszczególnienie przychodów Demonstratora</t>
  </si>
  <si>
    <t>Produkty sprzedaży</t>
  </si>
  <si>
    <t>Uwagi</t>
  </si>
  <si>
    <t>A.1. [podaj produkt]</t>
  </si>
  <si>
    <t>ilość produktu do sprzedaży [j.m.]</t>
  </si>
  <si>
    <t>cena jednostkowa sprzedaży [PLN/j.m.]</t>
  </si>
  <si>
    <t>wartość [PLN/rok]</t>
  </si>
  <si>
    <t>A.2. [podaj produkt]</t>
  </si>
  <si>
    <t>A.3. [podaj produkt]</t>
  </si>
  <si>
    <t>(…) do powielenia</t>
  </si>
  <si>
    <t>Wartość roczna</t>
  </si>
  <si>
    <t>Uzasadnienienie kalkulacji ilości i ceny sprzedaży:</t>
  </si>
  <si>
    <t>A.1.:</t>
  </si>
  <si>
    <t>A.2.:</t>
  </si>
  <si>
    <t>A.3.:</t>
  </si>
  <si>
    <t>(…).:</t>
  </si>
  <si>
    <t>Uwagi:</t>
  </si>
  <si>
    <t>w produktach należy wykazać min.:</t>
  </si>
  <si>
    <t>Wyszczególnienie średniorocznych kosztów zużycia substratów do zasilenia Demonstratora</t>
  </si>
  <si>
    <t>Wyszczególnienie</t>
  </si>
  <si>
    <t>zapotrzebowanie roczne na ilość
[t]</t>
  </si>
  <si>
    <t>cena jednostkowa
[PLN/t]</t>
  </si>
  <si>
    <t>wartość
[PLN/rok]</t>
  </si>
  <si>
    <t>Zapotrzebowanie na wariant substratowy W1</t>
  </si>
  <si>
    <t>Zapotrzebowanie na wariant substratowy W2</t>
  </si>
  <si>
    <t>Zapotrzebowanie na wariant substratowy W3</t>
  </si>
  <si>
    <t>Zapotrzebowanie na wariant substratowy W4</t>
  </si>
  <si>
    <t>Zapotrzebowanie na wariant substratowy W5</t>
  </si>
  <si>
    <t>Zapotrzebowanie na wariant substratowy W6</t>
  </si>
  <si>
    <t>Zapotrzebowanie na wariant substratowy W7</t>
  </si>
  <si>
    <t>Zapotrzebowanie na wariant substratowy W8</t>
  </si>
  <si>
    <t>Wartość średnioroczna</t>
  </si>
  <si>
    <t>Substrat nr</t>
  </si>
  <si>
    <t>Substrat</t>
  </si>
  <si>
    <t>Cena na bramie</t>
  </si>
  <si>
    <t>Wariant</t>
  </si>
  <si>
    <t>[zł / tona]</t>
  </si>
  <si>
    <t>1.</t>
  </si>
  <si>
    <t>Wariant substratowy nr 1</t>
  </si>
  <si>
    <t>W1</t>
  </si>
  <si>
    <t>2.</t>
  </si>
  <si>
    <t>Obornik kurzy</t>
  </si>
  <si>
    <t>Wariant substratowy nr 2</t>
  </si>
  <si>
    <t>W2</t>
  </si>
  <si>
    <t>3.</t>
  </si>
  <si>
    <t xml:space="preserve">Gnojowica bydlęca </t>
  </si>
  <si>
    <t>Wariant substratowy nr 3</t>
  </si>
  <si>
    <t>W3</t>
  </si>
  <si>
    <t>4.</t>
  </si>
  <si>
    <t>Kiszonka z trawy</t>
  </si>
  <si>
    <t>Wariant substratowy nr 4</t>
  </si>
  <si>
    <t>W4</t>
  </si>
  <si>
    <t>5.</t>
  </si>
  <si>
    <t>Wariant substratowy nr 5</t>
  </si>
  <si>
    <t>W5</t>
  </si>
  <si>
    <t>6.</t>
  </si>
  <si>
    <t xml:space="preserve">Odpady kat. 3 </t>
  </si>
  <si>
    <t>Wariant substratowy nr 6</t>
  </si>
  <si>
    <t>W6</t>
  </si>
  <si>
    <t>7.</t>
  </si>
  <si>
    <t>Wywar z gorzelni</t>
  </si>
  <si>
    <t>Wariant substratowy nr 7</t>
  </si>
  <si>
    <t>W7</t>
  </si>
  <si>
    <t>8.</t>
  </si>
  <si>
    <t>Wariant substratowy nr 8</t>
  </si>
  <si>
    <t>W8</t>
  </si>
  <si>
    <t>Wyszczególnienie kosztów zużycia materiałów Demonstratora</t>
  </si>
  <si>
    <t>Zużycie materiałów</t>
  </si>
  <si>
    <t>B.2.1. [podaj wyszczególnenie materiału]</t>
  </si>
  <si>
    <t>ilość zużytego materiału [j.m.]</t>
  </si>
  <si>
    <t>cena jednostkowa zakupu [PLN/j.m.]</t>
  </si>
  <si>
    <t>B.2.2. [podaj wyszczególnenie materiału]</t>
  </si>
  <si>
    <t>B.2.3. [podaj wyszczególnenie materiału]</t>
  </si>
  <si>
    <t>Uzasadnienienie kalkulacji ilości i kosztów materiału:</t>
  </si>
  <si>
    <t>B.2.1.:</t>
  </si>
  <si>
    <t>B.2.2.:</t>
  </si>
  <si>
    <t>B.2.3.:</t>
  </si>
  <si>
    <t>w kosztach należy wykazać min.:</t>
  </si>
  <si>
    <t>- koszty związane utrzymaniem ruchu instalacji (płyny technologiczne: płyn chłodniczy, oleje smarne; materiały i części eksploatacyjna: świece zapłonowe, filtry), zgodnie z dokumentacją techniczną urządzeń właściwego dostawcy, która musi zostać przedstawiona Zamawiającemu np. jako Załącznik do Wniosku/Oferty.</t>
  </si>
  <si>
    <t>- koszty związane z wymianą elementów zużywających się muszą być potwierdzone przez producentów i zgodne z częstotliwością serwisów wskazaną w DTR urządzeń, które muszą zostać przedstawione Zamawiającemu np. jako Załącznik do Wniosku/Oferty.</t>
  </si>
  <si>
    <t>Wyszczególnienie kosztów zużycia energii Demonstratora</t>
  </si>
  <si>
    <t>Zużycie energii obcej</t>
  </si>
  <si>
    <t>B.3.1. [podaj wyszczególnenie nośnika energii]</t>
  </si>
  <si>
    <t>ilość zużytego nośnika energii [j.m.]</t>
  </si>
  <si>
    <t>B.3.2. [podaj wyszczególnenie nośnika energii]</t>
  </si>
  <si>
    <t>B.3.3. [podaj wyszczególnenie nośnika energii]</t>
  </si>
  <si>
    <t>Uzasadnienienie kalkulacji ilości i kosztów nośnika energii:</t>
  </si>
  <si>
    <t>B.3.1.:</t>
  </si>
  <si>
    <t>B.3.2.:</t>
  </si>
  <si>
    <t>B.3.3.:</t>
  </si>
  <si>
    <t>- koszt energii elektrycznej nabywanej z sieci OSD na potrzeby własne instalacji. Proszę przyjąć łączną cenę energii elektrycznej 350,00 zł/MWh.</t>
  </si>
  <si>
    <t>- koszt paliwa na potrzeby rozruchu instalacji, wskazujać źródło ceny.</t>
  </si>
  <si>
    <t>Wyszczególnienie kosztów usług obcych Demonstratora</t>
  </si>
  <si>
    <t>Usługi obce</t>
  </si>
  <si>
    <t>B.4.1. [podaj wyszczególnenie usługi obcej]</t>
  </si>
  <si>
    <t>ilość nośnika usługi obcej [j.m.]</t>
  </si>
  <si>
    <t>B.4.2. [podaj wyszczególnenie usługi obcej]</t>
  </si>
  <si>
    <t>B.4.3. [podaj wyszczególnenie usługi obcej]</t>
  </si>
  <si>
    <t>Uzasadnienienie kalkulacji ilości i kosztów usługi obcej:</t>
  </si>
  <si>
    <t>B.4.1.:</t>
  </si>
  <si>
    <t>B.4.2.:</t>
  </si>
  <si>
    <t>B.4.3.:</t>
  </si>
  <si>
    <t>- wartość usług nabywanych od dostawców trzecich, które wymagane są o zapewnienia ciagłości ruchu instalacji.</t>
  </si>
  <si>
    <t>Wyszczególnienie kosztów własnych obsługi Demonstratora</t>
  </si>
  <si>
    <t>Koszty pracy (wynagrodzenia i narzuty)</t>
  </si>
  <si>
    <t>B.5.1. [podaj wyszczególnenie kosztu pracy]</t>
  </si>
  <si>
    <t>ilość nośnika kosztu pracy [j.m.]</t>
  </si>
  <si>
    <t>cena jednostkowa [PLN/j.m.]</t>
  </si>
  <si>
    <t>B.5.2. [podaj wyszczególnenie kosztu pracy]</t>
  </si>
  <si>
    <t>B.5.3. [podaj wyszczególnenie kosztu pracy]</t>
  </si>
  <si>
    <t>Uzasadnienienie kalkulacji ilości i kosztów pracy:</t>
  </si>
  <si>
    <t>B.5.1.:</t>
  </si>
  <si>
    <t>B.5.2.:</t>
  </si>
  <si>
    <t>B.5.3.:</t>
  </si>
  <si>
    <t>- koszty wynagrodzenia wraz z całkowitymi narzutami (świadczeniami na rzecz pracowników) wg. regulacji i rozwiązań przyjętych przyjętych w przedsiębiorstwie Wykonawcy,</t>
  </si>
  <si>
    <t>- zatrudnienie winno przewidywać pracowników obsługi (eksploatacja) oraz nadzoru,</t>
  </si>
  <si>
    <t>- do obliczenia kosztów zatrudnienia, Wykonawca musi przyjąć, że każdy z pracowników jest zatrudniony na umowę o pracę i otrzymuje co najmniej minimalne wynagrodzenie. Wykonawca musi podać liczbę osób zatrudnionych wraz ze stawkami,</t>
  </si>
  <si>
    <t>- ilość osób wykazanych przez Wykonawcę, winna winikać ze specyfiki przyjętych rozwiazań, tym nie mniej należy uwzględnić wymagania nadzoru ruchu oraz odpowienie przepisy Prawa Pracy, w zakresie maksymalnej ilości godzin pracy. Arkusz nie może zawierać założenia o pracy w systemie "nadgodzin".</t>
  </si>
  <si>
    <t>Pozostałe koszty</t>
  </si>
  <si>
    <t>B.6.1. [podaj wyszczególnenie składnik kosztów pozostałych]</t>
  </si>
  <si>
    <t>ilość  składnika kosztów pozostałych [j.m.]</t>
  </si>
  <si>
    <t>B.6.2. [podaj wyszczególnenie składnik kosztów pozostałych]</t>
  </si>
  <si>
    <t>B.6.3. [podaj wyszczególnenie składnik kosztów pozostałych]</t>
  </si>
  <si>
    <t>Uzasadnienienie kalkulacji i ilości kosztów pozostałych:</t>
  </si>
  <si>
    <t>B.6.1.:</t>
  </si>
  <si>
    <t>B.6.2.:</t>
  </si>
  <si>
    <t>B.6.3.:</t>
  </si>
  <si>
    <t>- koszty pozostałe winny wykazywac m.in. koszty ubezpieczenia majątkowego, koszty administracyjne, itp.</t>
  </si>
  <si>
    <t>Wyszczególnienie nakładów inwestycyjnych Demonstratora</t>
  </si>
  <si>
    <t>Składniki nakładów inwestycyjnych</t>
  </si>
  <si>
    <t>C1. [podaj wyszczególnenie składnika instalacji]</t>
  </si>
  <si>
    <t>ilość  składnika instalacji [j.m.]</t>
  </si>
  <si>
    <t>C2. [podaj wyszczególnenie składnika instalacji]</t>
  </si>
  <si>
    <t>C3. [podaj wyszczególnenie składnika instalacji]</t>
  </si>
  <si>
    <t>Uzasadnienienie kalkulacji i ilości nakadów inwestycyjnych:</t>
  </si>
  <si>
    <t>C1.:</t>
  </si>
  <si>
    <t>C2.:</t>
  </si>
  <si>
    <t>C3.:</t>
  </si>
  <si>
    <t>w nakładach należy wykazać min.:</t>
  </si>
  <si>
    <t>- nakłady na instalację wskazując wycenę poszczególnych skadników. Powyższy arkusz winien zawierać informacje, które potwierdzą prawidłowość kalkulacji CAPEX.</t>
  </si>
  <si>
    <t>- jeśli do budowy Demonstratora zakłada się wykorzystanie elementów Instalacji Ułamkowo-Technicznej, należy wyszczególnić ten element, podając jego wycenę, popartą dokumentacją,</t>
  </si>
  <si>
    <t>- proszę wykazać nakłady na odtworzenie instalacji podając ich uzasadnienie,</t>
  </si>
  <si>
    <t>- nakłady inwestycyjne wykazane w arkuszu nie mogą być mniejsze niż nakłady inwestycyjne w Etapie II Przedsięwzięcia,</t>
  </si>
  <si>
    <t>- nakłady na serwis urządzeń w latach 4-10 nie mogą być mniejsze niż w latach 1-3 w przeliczeniu na rok, przy czym Wnioskodawca jest zobowiązany do przedstawienia uzasadnienia tych nakładów,</t>
  </si>
  <si>
    <t xml:space="preserve">- Wykonawca musi podać nakłady na odtworzenie części składowych systemu. Cykl odtworzenia systemu musi wynikać z zapisów z dokumentacji odpowienich producentów urządzeń. </t>
  </si>
  <si>
    <t>- nakłady odtworzeniowe - związane z wymianą elementów zużywających się muszą być potwierdzone przez producentów i zgodne z częstotliwością serwisów wskazaną w DTR urządzeń.</t>
  </si>
  <si>
    <t>- pozostałe koszty funkcjonowania instalacji, których nie zostały wykazane w tabelach B.1 - B.5.</t>
  </si>
  <si>
    <r>
      <t>6. W każdym przypadku jeśli Wnioskodawca wprowadza nowy wiersz (</t>
    </r>
    <r>
      <rPr>
        <i/>
        <sz val="11"/>
        <color theme="1"/>
        <rFont val="Calibri"/>
        <family val="2"/>
        <charset val="238"/>
        <scheme val="minor"/>
      </rPr>
      <t>do powielenia</t>
    </r>
    <r>
      <rPr>
        <sz val="11"/>
        <color theme="1"/>
        <rFont val="Calibri"/>
        <family val="2"/>
        <charset val="238"/>
        <scheme val="minor"/>
      </rPr>
      <t>) w zakładkach: A, B.2., B.3., B.4., B.5., B.6.oraz C w celu wprowadzenia danych, konieczne jest uwzględnienie wprowadzanej wartości w podsumowaniu (</t>
    </r>
    <r>
      <rPr>
        <i/>
        <sz val="11"/>
        <color theme="1"/>
        <rFont val="Calibri"/>
        <family val="2"/>
        <charset val="238"/>
        <scheme val="minor"/>
      </rPr>
      <t>Wartość roczna</t>
    </r>
    <r>
      <rPr>
        <sz val="11"/>
        <color theme="1"/>
        <rFont val="Calibri"/>
        <family val="2"/>
        <charset val="238"/>
        <scheme val="minor"/>
      </rPr>
      <t>), w danej zakładce.</t>
    </r>
  </si>
  <si>
    <t>7. W zakładkach A, B.2., B.3, B.4, B.5, B.6, Wnioskodawca podaje wartość średnią arytmetyczną z wartości dla poszczególnych  wariantów substratowych wskazanych w Załączniku nr 7 do Regulaminu, przy czym Wnioskodawca we Wniosku musi wpisać wartości cząstkowe dla wyszczególnionych pozycji dla wariantów substratowych.</t>
  </si>
  <si>
    <t>5. Kalkulacja winna być przekazana Zamawiającemu w formie aktywnego arkusza, w celu jego weryfiakcji przez Zamawiającego.</t>
  </si>
  <si>
    <t>2. Dla każdego kalkulowanego czynnika należy przedstawić kalkulację wielkosci jego zużycia lub wykorzystania.</t>
  </si>
  <si>
    <t xml:space="preserve">- Sprzedaż produktów pofermentacyjnych (cenę proszę uzasadnić poprzez wskazanie produktów o podobnym składzie co produkty wskazane w kalkulacji, z uwzględnieniem ich ceny). </t>
  </si>
  <si>
    <t>Wytłoki owocowo-warzywne</t>
  </si>
  <si>
    <t>Obornik bylęcy</t>
  </si>
  <si>
    <t>Przeterminowane produkty spożywcze</t>
  </si>
  <si>
    <t xml:space="preserve">Przykład: 
Aby uniknąć wątpliwości Zamawiający przedstawia przykładowo sposób wypełnienia zakładki B.3 Koszty energii obcej.  
Wykonawca uwzględnia koszty związane ze zużyciem energii przez technologię, wypełniając kolejne pozycje, rozpoczynając od umieszczonych już w arkuszu pozycji B.3.1, B.3.2 i B.3.3 oraz uwzględniając uwagi umieszczone w dolnej części arkusza. W kolumnie B, obok numeru pozycji, w miejsce formuły „[podaj wyszczególnienie nośnika energii]” Wnioskodawca wpisuje nazwę pozycji, określając rodzaj zużywanej energii lub jej nośnik. W kolumnie C wpisuje ewentualne uwagi. W kolumnie D określa dla każdej pozycji zużycie danego nośnika energii oraz cenę jednostkową zakupu, wpisując te wartości  we właściwych polach w kolumnach od D do N, dla kolejnych lat (pola zaznaczone na niebiesko).  W razie potrzeby powiększenia tabeli Wnioskodawca może wstawić do tabeli dodatkowe wiersze,  aby uwzględnić dodatkowe pozycje, jednak jest zobowiązany utrzymać przy tym konstrukcję tabeli, określoną przez trzy pierwsze pozycje na liście (B.3.1, B.3.2 oraz B.3.3) w taki sposób, aby kolejne pozycje na liście (B.3.4, B.3.5 itd.) bezpośrednio z nimi sąsiadowały, a także były identyczne pod względem wizualnym oraz zastosowanych formuł. Ponadto Wnioskodawca musi uwzględnić dodatkowe pozycje w formule parametru Wartość roczna, gdzie sumowane są wartości roczne wszystkich pozycji powyżej. W ten sposób Wnioskodawca wypełnia zakładki w każdym arkuszu roboczym (czyli dla każdego wariantu substratowego). 
W celu wyliczenia średniej arytmetycznej na potrzeby Załącznika nr 2 Wnioskodawca sumuje ze sobą ilości zużytych nośników energii w danym roku dla wszystkich wariantów substratowych oraz analogicznie sumuje ceny jednostkowe. Otrzymane wyniki dzieli przez liczbę wariantów substratowych (osiem), a następnie wpisuje otrzymany wynik we właściwe pole w Załączniku nr 2. Oznacza to,  że np. w przypadku wyliczania średniej ceny jednostkowej zakupu energii dla pozycji B.3.2 (komórka D12) Wnioskodawca sumuje ze sobą wartości wpisane w tą komórkę (D12) dla każdego wariantu substratowego, dzieli otrzymaną wartość przez liczbę wariantów (osiem), a następnie wpisuje wynik do Załącznika nr 2 w tą samą komórkę (D12). 
Wnioskodawca ma obowiązek uzasadnić przyjęte wysokości kosztów (za wyjątkiem wartości określonych przez Zamawiającego np. koszty substratów) oraz przedstawić kalkulacje,  które doprowadziły do uzyskania wartości zamieszczonych w tabelach Załącznika nr 2 (wartości średnich).  
Opisany powyżej sposób jest jedną z możliwości przedstawienia tego uzasadnienia. </t>
  </si>
  <si>
    <r>
      <t>9. W celu oszacowania ilości biometanu wprowadzonego do sieci gazowej (zakładka "A. Sprzedaż"), Wnioskodawca jest zobowiązany: 
skorzystać z wartości obliczonych w Załączniku nr 1 do Wzoru Wniosku w kolumnie AE, jeśli Wydajność produkcji metanu oraz Wydajność produkcji biometanu podane odpowiednio w Tabeli E.1 oraz E.2 Wniosku są tożsame z wartościami poglądowymi tych parametrów w kolumnach Y oraz AF Załącznika nr 1 do Wzoru Wniosku,  lub 
w przypadku gdy Wnioskodawca wpisał w Tabelach E.1 oraz E.2 we Wniosku obliczone samodzielnie wartości deklarowanych parametrów Wydajność produkcji metanu oraz Wydajność produkcji biometanu, inne niż wartości poglądowe obliczone automatycznie w Załączniku nr 1 do Wzoru Wniosku, wówczas ilość biometanu wprowadzonego w ciągu roku do sieci Polskiej Spółki Gazownictwa musi zostać obliczona zgodnie ze wzorem poniżej:  
Ilośc biometanu wprowadzonego do sieci = 
[V</t>
    </r>
    <r>
      <rPr>
        <vertAlign val="subscript"/>
        <sz val="11"/>
        <color theme="1"/>
        <rFont val="Calibri"/>
        <family val="2"/>
        <charset val="238"/>
        <scheme val="minor"/>
      </rPr>
      <t>bio</t>
    </r>
    <r>
      <rPr>
        <sz val="11"/>
        <color theme="1"/>
        <rFont val="Calibri"/>
        <family val="2"/>
        <charset val="238"/>
        <scheme val="minor"/>
      </rPr>
      <t xml:space="preserve"> −(V</t>
    </r>
    <r>
      <rPr>
        <vertAlign val="subscript"/>
        <sz val="11"/>
        <color theme="1"/>
        <rFont val="Calibri"/>
        <family val="2"/>
        <charset val="238"/>
        <scheme val="minor"/>
      </rPr>
      <t>bio</t>
    </r>
    <r>
      <rPr>
        <sz val="11"/>
        <color theme="1"/>
        <rFont val="Calibri"/>
        <family val="2"/>
        <charset val="238"/>
        <scheme val="minor"/>
      </rPr>
      <t>∗%Z)] ∗%CH</t>
    </r>
    <r>
      <rPr>
        <vertAlign val="subscript"/>
        <sz val="11"/>
        <color theme="1"/>
        <rFont val="Calibri"/>
        <family val="2"/>
        <charset val="238"/>
        <scheme val="minor"/>
      </rPr>
      <t>4</t>
    </r>
    <r>
      <rPr>
        <sz val="11"/>
        <color theme="1"/>
        <rFont val="Calibri"/>
        <family val="2"/>
        <charset val="238"/>
        <scheme val="minor"/>
      </rPr>
      <t xml:space="preserve">∗η
gdzie: 
V </t>
    </r>
    <r>
      <rPr>
        <vertAlign val="subscript"/>
        <sz val="11"/>
        <color theme="1"/>
        <rFont val="Calibri"/>
        <family val="2"/>
        <charset val="238"/>
        <scheme val="minor"/>
      </rPr>
      <t>bio</t>
    </r>
    <r>
      <rPr>
        <sz val="11"/>
        <color theme="1"/>
        <rFont val="Calibri"/>
        <family val="2"/>
        <charset val="238"/>
        <scheme val="minor"/>
      </rPr>
      <t xml:space="preserve">  – łączna ilość wyprodukowanego biogazu brutto w ciągu roku, wyrażona w [N m</t>
    </r>
    <r>
      <rPr>
        <vertAlign val="superscript"/>
        <sz val="11"/>
        <color theme="1"/>
        <rFont val="Calibri"/>
        <family val="2"/>
        <charset val="238"/>
        <scheme val="minor"/>
      </rPr>
      <t>3</t>
    </r>
    <r>
      <rPr>
        <sz val="11"/>
        <color theme="1"/>
        <rFont val="Calibri"/>
        <family val="2"/>
        <charset val="238"/>
        <scheme val="minor"/>
      </rPr>
      <t>], 
%Z – zużycie biogazu z puli brutto na potrzeby własne - biogaz tara [%], 
%CH</t>
    </r>
    <r>
      <rPr>
        <vertAlign val="subscript"/>
        <sz val="11"/>
        <color theme="1"/>
        <rFont val="Calibri"/>
        <family val="2"/>
        <charset val="238"/>
        <scheme val="minor"/>
      </rPr>
      <t>4</t>
    </r>
    <r>
      <rPr>
        <sz val="11"/>
        <color theme="1"/>
        <rFont val="Calibri"/>
        <family val="2"/>
        <charset val="238"/>
        <scheme val="minor"/>
      </rPr>
      <t xml:space="preserve"> – średnia zawartość metanu w biogazie, wyrażona w [%], 
η – sprawność urządzenia do uzdatniania biogazu do biometanu, wyrażona w [%].</t>
    </r>
  </si>
  <si>
    <t xml:space="preserve">11. Zamawiający informuje, że w Załączniku nr 2 do Wniosku (arkusz kalkulacyjny), w zakładce „Informacje”, znajdują się wskazówki dotyczące jego wypełniania, zgodnie z którymi w zakładkach A, B.2., B.3, B.4, B.5, B.6 Wnioskodawca zobligowany jest podać średnią arytmetyczną z wartości określonych przez niego (np. ilość produktu, ilość zużytego nośnika energii oraz cena jednostkowa, jeżeli dotyczy) dla poszczególnych wariantów substratowych, wskazanych w Załączniku nr 7  do Regulaminu. Z podanych wartości arkusz automatycznie obliczy średnią wartość dla danego roku analizy, która następnie posłuży jako składowa do automatycznego wyliczenia wielkości parametru konkursowego – Opłacalności inwestycyjnej Demonstratora Technologii, którą Wnioskodawca wpisuje we właściwe pole w Tabeli E.3 w Załączniku nr 3 do Regulaminu, czyli we Wniosku.  
Aby uniknąć wątpliwości Zamawiający doprecyzowuje, że obowiązek podania przez Wnioskodawcę  w Załączniku nr 2 średniej arytmetycznej oznacza konieczność przeprowadzenia przez niego kalkulacji dla każdego z wariantów substratowych oddzielnie. W tym celu Wnioskodawca może utworzyć  i wykorzystać kopie Załącznika 2 jako arkusze robocze do przeprowadzenia wyliczeń dla każdego  z wariantów. W takiej sytuacji każdy z arkuszy roboczych powinien prezentować funkcjonowanie technologii na jednym wariancie substratowym przez okres 10 lat (rok oznaczony jako „0” to rok budowy Demonstratora Technologii). W każdym z arkuszy, właściwych dla poszczególnych wariantów substratowych Wykonawca wypełnia zakładkę A oraz zakładki od B.2 do B.6. Pozostałe zakładki mogą zostać wypełnione wyłącznie w Załączniku nr 2 ponieważ w zakładce B.1 Wykonawca określa wyłącznie roczne zapotrzebowanie swojej technologii na dane warianty substratowe, zaś zakładka C dotyczy nakładów inwestycyjnych (CAPEX), które są jednakowe dla wszystkich wariantów substratowych, gdyż każdy z nich ma być wykorzystywany przez jeden i ten sam Demonstrator Technologii. Zamawiający zwraca uwagę, że dla każdego wariantu substratowego instalacja ma zapewnić produkcję biogazu brutto na godzinę stanowiącą wymagany ekwiwalent mocy elektrycznej 499 kW w granicy Tolerancji Technologicznej (-5) % osiąganej przez co najmniej 8000 godzin w skali roku, zgodnie z Załącznikiem nr 1 do Regulaminu.  
W przypadku wykorzystania arkuszy roboczych do przedstawienia kalkulacji dla wariantów substratowych Wnioskodawca sumuje ze sobą wartość tych samych pozycji z każdego arkusza dla poszczególnych wariantów substratowych, a następnie dzieli uzyskane wartości przez liczbę wariantów substratowych (osiem), obliczając w ten sposób średnie arytmetyczne, które wpisuje w odpowiednie pola w Załączniku nr 2. Adekwatnych wyliczeń Wykonawca dokonuje dla wszystkich pozycji, we wszystkich latach, jakie uwzględnia dany arkusz roboczy, przy czym w przypadku jeżeli jakaś pozycja nie występuje we wszystkich wariantach substratowych, to Wnioskodawca obliczając średnią arytmetyczną na potrzeby Załącznika nr 2 przyjmuje, że dla wariantów, w których ta pozycja nie występuje, przyjmuje ona wartość zero, przy czym średnia jest obliczana dla ośmiu wariantów substratowych. Wypełnione arkusze robocze, zawierające wszystkie wymagane wartości, sposoby ich wyliczenia, uzasadnienie oraz ewentualne uwagi mogą zostać dołączone do Wniosku i w ten sposób stanowić uzasadnienie kryterium konkursowego Opłacalność inwestycyjna Demonstratora Technologii. </t>
  </si>
  <si>
    <r>
      <t xml:space="preserve">8. </t>
    </r>
    <r>
      <rPr>
        <b/>
        <u/>
        <sz val="11"/>
        <color theme="1"/>
        <rFont val="Calibri"/>
        <family val="2"/>
        <charset val="238"/>
        <scheme val="minor"/>
      </rPr>
      <t>Dla roku zero Wnioskodawca nie wprowadza przychodów oraz kosztów operacyjnych.</t>
    </r>
    <r>
      <rPr>
        <sz val="11"/>
        <color theme="1"/>
        <rFont val="Calibri"/>
        <family val="2"/>
        <charset val="238"/>
        <scheme val="minor"/>
      </rPr>
      <t xml:space="preserve"> Jedyną pozycją, jaka może być wprowadzona dla roku zero są nakłady inwestycyjne, które Wnioskodawca wykazuje w zakładce „C.CAPEX”</t>
    </r>
  </si>
  <si>
    <r>
      <t xml:space="preserve">10. Do oszacowania przychodów ze sprzedaży biometanu do sieci gazowej (zakładka "A. Sprzedaż"), Zamawiający zaproponował </t>
    </r>
    <r>
      <rPr>
        <b/>
        <u/>
        <sz val="11"/>
        <color theme="1"/>
        <rFont val="Calibri"/>
        <family val="2"/>
        <charset val="238"/>
        <scheme val="minor"/>
      </rPr>
      <t xml:space="preserve">hipotetyczne ceny biometanu </t>
    </r>
    <r>
      <rPr>
        <sz val="11"/>
        <color theme="1"/>
        <rFont val="Calibri"/>
        <family val="2"/>
        <charset val="238"/>
        <scheme val="minor"/>
      </rPr>
      <t>wprowadzanego do sieci.</t>
    </r>
  </si>
  <si>
    <r>
      <t>- Sprzedaż paliwa gazowego - biometanu - należy przyjąć kwotę 6,00 PLN/m</t>
    </r>
    <r>
      <rPr>
        <vertAlign val="superscript"/>
        <sz val="11"/>
        <color theme="1"/>
        <rFont val="Calibri"/>
        <family val="2"/>
        <charset val="238"/>
        <scheme val="minor"/>
      </rPr>
      <t>3</t>
    </r>
    <r>
      <rPr>
        <sz val="11"/>
        <color theme="1"/>
        <rFont val="Calibri"/>
        <family val="2"/>
        <charset val="238"/>
        <scheme val="minor"/>
      </rPr>
      <t xml:space="preserve"> (dla 34 MJ/m</t>
    </r>
    <r>
      <rPr>
        <vertAlign val="superscript"/>
        <sz val="11"/>
        <color theme="1"/>
        <rFont val="Calibri"/>
        <family val="2"/>
        <charset val="238"/>
        <scheme val="minor"/>
      </rPr>
      <t>3</t>
    </r>
    <r>
      <rPr>
        <sz val="11"/>
        <color theme="1"/>
        <rFont val="Calibri"/>
        <family val="2"/>
        <charset val="238"/>
        <scheme val="minor"/>
      </rPr>
      <t>) oraz kwotę 6,70 PLN/m</t>
    </r>
    <r>
      <rPr>
        <vertAlign val="superscript"/>
        <sz val="11"/>
        <color theme="1"/>
        <rFont val="Calibri"/>
        <family val="2"/>
        <charset val="238"/>
        <scheme val="minor"/>
      </rPr>
      <t>3</t>
    </r>
    <r>
      <rPr>
        <sz val="11"/>
        <color theme="1"/>
        <rFont val="Calibri"/>
        <family val="2"/>
        <charset val="238"/>
        <scheme val="minor"/>
      </rPr>
      <t xml:space="preserve"> (dla 38 MJ/m</t>
    </r>
    <r>
      <rPr>
        <vertAlign val="superscript"/>
        <sz val="11"/>
        <color theme="1"/>
        <rFont val="Calibri"/>
        <family val="2"/>
        <charset val="238"/>
        <scheme val="minor"/>
      </rPr>
      <t>3</t>
    </r>
    <r>
      <rPr>
        <sz val="11"/>
        <color theme="1"/>
        <rFont val="Calibri"/>
        <family val="2"/>
        <charset val="238"/>
        <scheme val="minor"/>
      </rPr>
      <t xml:space="preserve">). </t>
    </r>
    <r>
      <rPr>
        <b/>
        <u/>
        <sz val="11"/>
        <color theme="1"/>
        <rFont val="Calibri"/>
        <family val="2"/>
        <charset val="238"/>
        <scheme val="minor"/>
      </rPr>
      <t xml:space="preserve">Zamawiający przyjął powyższe ceny hipotetyczne na potrzeby obliczeń niniejszego arkusza kalkulacyjnego.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</si>
</sst>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z_ł_-;\-* #,##0.00\ _z_ł_-;_-* &quot;-&quot;??\ _z_ł_-;_-@_-"/>
    <numFmt numFmtId="165" formatCode="_-* #,##0\ _z_ł_-;\-* #,##0\ _z_ł_-;_-* &quot;-&quot;??\ _z_ł_-;_-@_-"/>
    <numFmt numFmtId="166" formatCode="_-* #,##0.00000\ _z_ł_-;\-* #,##0.00000\ _z_ł_-;_-* &quot;-&quot;??\ _z_ł_-;_-@_-"/>
    <numFmt numFmtId="167" formatCode="_-* #,##0.000\ _z_ł_-;\-* #,##0.000\ _z_ł_-;_-* &quot;-&quot;??\ _z_ł_-;_-@_-"/>
    <numFmt numFmtId="168" formatCode="_-* #,##0.000\ _z_ł_-;\-* #,##0.000\ _z_ł_-;_-* &quot;-&quot;???\ _z_ł_-;_-@_-"/>
  </numFmts>
  <fonts count="13"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i/>
      <sz val="11"/>
      <color theme="1"/>
      <name val="Calibri"/>
      <family val="2"/>
      <charset val="238"/>
      <scheme val="minor"/>
    </font>
    <font>
      <b/>
      <sz val="11"/>
      <color rgb="FFFFFF00"/>
      <name val="Calibri"/>
      <family val="2"/>
      <charset val="238"/>
      <scheme val="minor"/>
    </font>
    <font>
      <b/>
      <sz val="10"/>
      <color rgb="FF000000"/>
      <name val="Arial"/>
      <family val="2"/>
      <charset val="238"/>
    </font>
    <font>
      <sz val="10"/>
      <color rgb="FF000000"/>
      <name val="Arial"/>
      <family val="2"/>
      <charset val="238"/>
    </font>
    <font>
      <b/>
      <u/>
      <sz val="14"/>
      <color theme="1"/>
      <name val="Calibri"/>
      <family val="2"/>
      <charset val="238"/>
      <scheme val="minor"/>
    </font>
    <font>
      <sz val="12"/>
      <color theme="1"/>
      <name val="Calibri"/>
      <family val="2"/>
      <charset val="238"/>
      <scheme val="minor"/>
    </font>
    <font>
      <vertAlign val="superscript"/>
      <sz val="11"/>
      <color theme="1"/>
      <name val="Calibri"/>
      <family val="2"/>
      <charset val="238"/>
      <scheme val="minor"/>
    </font>
    <font>
      <vertAlign val="subscript"/>
      <sz val="11"/>
      <color theme="1"/>
      <name val="Calibri"/>
      <family val="2"/>
      <charset val="238"/>
      <scheme val="minor"/>
    </font>
    <font>
      <b/>
      <u/>
      <sz val="11"/>
      <color theme="1"/>
      <name val="Calibri"/>
      <family val="2"/>
      <charset val="238"/>
      <scheme val="minor"/>
    </font>
  </fonts>
  <fills count="11">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rgb="FF92D050"/>
        <bgColor indexed="64"/>
      </patternFill>
    </fill>
    <fill>
      <patternFill patternType="solid">
        <fgColor theme="9" tint="-0.249977111117893"/>
        <bgColor indexed="64"/>
      </patternFill>
    </fill>
    <fill>
      <patternFill patternType="solid">
        <fgColor theme="6" tint="0.39997558519241921"/>
        <bgColor indexed="64"/>
      </patternFill>
    </fill>
    <fill>
      <patternFill patternType="solid">
        <fgColor theme="6"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41">
    <xf numFmtId="0" fontId="0" fillId="0" borderId="0" xfId="0"/>
    <xf numFmtId="164" fontId="0" fillId="0" borderId="0" xfId="1" applyFont="1"/>
    <xf numFmtId="0" fontId="0" fillId="0" borderId="5" xfId="0" applyBorder="1"/>
    <xf numFmtId="0" fontId="0" fillId="0" borderId="11" xfId="0" applyBorder="1"/>
    <xf numFmtId="164" fontId="0" fillId="3" borderId="11" xfId="1" applyFont="1" applyFill="1" applyBorder="1"/>
    <xf numFmtId="164" fontId="0" fillId="3" borderId="5" xfId="1" applyFont="1" applyFill="1" applyBorder="1"/>
    <xf numFmtId="164" fontId="0" fillId="3" borderId="1" xfId="0" applyNumberFormat="1" applyFill="1" applyBorder="1"/>
    <xf numFmtId="0" fontId="4" fillId="0" borderId="0" xfId="0" applyFont="1"/>
    <xf numFmtId="0" fontId="2" fillId="0" borderId="0" xfId="0" applyFont="1"/>
    <xf numFmtId="0" fontId="0" fillId="0" borderId="13" xfId="0" applyBorder="1"/>
    <xf numFmtId="0" fontId="0" fillId="0" borderId="7" xfId="0" applyBorder="1"/>
    <xf numFmtId="0" fontId="0" fillId="0" borderId="8" xfId="0" applyBorder="1"/>
    <xf numFmtId="0" fontId="0" fillId="0" borderId="0" xfId="0" applyFill="1" applyBorder="1"/>
    <xf numFmtId="164" fontId="0" fillId="0" borderId="0" xfId="1" applyFont="1" applyBorder="1"/>
    <xf numFmtId="164" fontId="0" fillId="0" borderId="6" xfId="1" applyFont="1" applyBorder="1"/>
    <xf numFmtId="0" fontId="0" fillId="0" borderId="0" xfId="0" applyBorder="1"/>
    <xf numFmtId="0" fontId="2" fillId="5" borderId="13" xfId="0" applyFont="1" applyFill="1" applyBorder="1"/>
    <xf numFmtId="164" fontId="2" fillId="5" borderId="14" xfId="1" applyFont="1" applyFill="1" applyBorder="1"/>
    <xf numFmtId="164" fontId="2" fillId="5" borderId="15" xfId="1" applyFont="1" applyFill="1" applyBorder="1"/>
    <xf numFmtId="0" fontId="2" fillId="5" borderId="2" xfId="0" applyFont="1" applyFill="1" applyBorder="1"/>
    <xf numFmtId="164" fontId="2" fillId="5" borderId="3" xfId="0" applyNumberFormat="1" applyFont="1" applyFill="1" applyBorder="1"/>
    <xf numFmtId="164" fontId="2" fillId="5" borderId="4" xfId="0" applyNumberFormat="1" applyFont="1" applyFill="1" applyBorder="1"/>
    <xf numFmtId="0" fontId="0" fillId="0" borderId="5" xfId="0" applyFill="1" applyBorder="1"/>
    <xf numFmtId="164" fontId="0" fillId="0" borderId="0" xfId="1" applyFont="1" applyBorder="1" applyAlignment="1">
      <alignment horizontal="center"/>
    </xf>
    <xf numFmtId="164" fontId="0" fillId="0" borderId="8" xfId="1" applyFont="1" applyBorder="1"/>
    <xf numFmtId="164" fontId="0" fillId="0" borderId="6" xfId="1" applyFont="1" applyBorder="1" applyAlignment="1">
      <alignment horizontal="center"/>
    </xf>
    <xf numFmtId="164" fontId="0" fillId="0" borderId="9" xfId="1" applyFont="1" applyBorder="1"/>
    <xf numFmtId="0" fontId="0" fillId="0" borderId="13" xfId="0" applyFill="1" applyBorder="1"/>
    <xf numFmtId="0" fontId="2" fillId="6" borderId="13" xfId="0" applyFont="1" applyFill="1" applyBorder="1"/>
    <xf numFmtId="164" fontId="2" fillId="6" borderId="14" xfId="0" applyNumberFormat="1" applyFont="1" applyFill="1" applyBorder="1"/>
    <xf numFmtId="164" fontId="2" fillId="6" borderId="15" xfId="0" applyNumberFormat="1" applyFont="1" applyFill="1" applyBorder="1"/>
    <xf numFmtId="9" fontId="2" fillId="3" borderId="1" xfId="0" applyNumberFormat="1" applyFont="1" applyFill="1" applyBorder="1"/>
    <xf numFmtId="166" fontId="0" fillId="0" borderId="14" xfId="1" applyNumberFormat="1" applyFont="1" applyBorder="1"/>
    <xf numFmtId="166" fontId="0" fillId="0" borderId="15" xfId="1" applyNumberFormat="1" applyFont="1" applyBorder="1"/>
    <xf numFmtId="164" fontId="5" fillId="8" borderId="14" xfId="1" applyFont="1" applyFill="1" applyBorder="1"/>
    <xf numFmtId="164" fontId="5" fillId="8" borderId="15" xfId="1" applyFont="1" applyFill="1" applyBorder="1"/>
    <xf numFmtId="164" fontId="5" fillId="8" borderId="13" xfId="1" applyFont="1" applyFill="1" applyBorder="1"/>
    <xf numFmtId="0" fontId="6" fillId="0" borderId="1" xfId="0" applyFont="1" applyBorder="1" applyAlignment="1">
      <alignment horizontal="center" vertical="center"/>
    </xf>
    <xf numFmtId="0" fontId="7" fillId="0" borderId="1" xfId="0" applyFont="1" applyBorder="1" applyAlignment="1">
      <alignment vertical="center"/>
    </xf>
    <xf numFmtId="0" fontId="7" fillId="0" borderId="1" xfId="0" applyFont="1" applyBorder="1" applyAlignment="1">
      <alignment horizontal="center" vertical="center"/>
    </xf>
    <xf numFmtId="0" fontId="0" fillId="0" borderId="0" xfId="0" applyFill="1"/>
    <xf numFmtId="0" fontId="0" fillId="0" borderId="0" xfId="0" applyAlignment="1">
      <alignment vertical="center"/>
    </xf>
    <xf numFmtId="0" fontId="7" fillId="0" borderId="1" xfId="0" applyFont="1" applyBorder="1" applyAlignment="1">
      <alignment horizontal="center" vertical="center" wrapText="1"/>
    </xf>
    <xf numFmtId="167" fontId="0" fillId="0" borderId="0" xfId="1" applyNumberFormat="1" applyFont="1"/>
    <xf numFmtId="168" fontId="0" fillId="0" borderId="0" xfId="0" applyNumberFormat="1"/>
    <xf numFmtId="0" fontId="3" fillId="0" borderId="0" xfId="0" applyFont="1" applyAlignment="1"/>
    <xf numFmtId="0" fontId="7" fillId="0" borderId="1" xfId="0" applyFont="1" applyFill="1" applyBorder="1" applyAlignment="1">
      <alignment horizontal="center" vertical="center" wrapText="1"/>
    </xf>
    <xf numFmtId="164" fontId="0" fillId="0" borderId="1" xfId="1" applyFont="1" applyBorder="1" applyAlignment="1">
      <alignment horizontal="center"/>
    </xf>
    <xf numFmtId="164" fontId="0" fillId="0" borderId="1" xfId="1" applyFont="1" applyBorder="1"/>
    <xf numFmtId="0" fontId="0" fillId="9" borderId="1" xfId="0" applyFill="1" applyBorder="1" applyAlignment="1">
      <alignment horizontal="center" vertical="center" wrapText="1"/>
    </xf>
    <xf numFmtId="0" fontId="0" fillId="9" borderId="13" xfId="0" applyFill="1" applyBorder="1" applyAlignment="1">
      <alignment horizontal="center" vertical="center" wrapText="1"/>
    </xf>
    <xf numFmtId="0" fontId="3" fillId="7" borderId="13" xfId="0" applyFont="1" applyFill="1" applyBorder="1" applyAlignment="1">
      <alignment wrapText="1"/>
    </xf>
    <xf numFmtId="0" fontId="2" fillId="9" borderId="0" xfId="0" applyFont="1" applyFill="1"/>
    <xf numFmtId="0" fontId="0" fillId="9" borderId="0" xfId="0" applyFill="1"/>
    <xf numFmtId="0" fontId="0" fillId="10" borderId="1" xfId="0" applyFill="1" applyBorder="1" applyAlignment="1">
      <alignment horizontal="center" vertical="center" wrapText="1"/>
    </xf>
    <xf numFmtId="0" fontId="0" fillId="10" borderId="13" xfId="0" applyFill="1" applyBorder="1" applyAlignment="1">
      <alignment horizontal="center" vertical="center" wrapText="1"/>
    </xf>
    <xf numFmtId="0" fontId="3" fillId="9" borderId="0" xfId="0" applyFont="1" applyFill="1" applyAlignment="1"/>
    <xf numFmtId="0" fontId="0" fillId="9" borderId="10" xfId="0" applyFill="1" applyBorder="1" applyAlignment="1">
      <alignment horizontal="center" vertical="center" wrapText="1"/>
    </xf>
    <xf numFmtId="0" fontId="0" fillId="9" borderId="2" xfId="0" applyFill="1" applyBorder="1" applyAlignment="1">
      <alignment horizontal="center" vertical="center" wrapText="1"/>
    </xf>
    <xf numFmtId="0" fontId="7" fillId="0" borderId="1" xfId="0" applyFont="1" applyBorder="1" applyAlignment="1">
      <alignment vertical="center" wrapText="1"/>
    </xf>
    <xf numFmtId="0" fontId="0" fillId="9" borderId="10" xfId="0" applyFill="1" applyBorder="1" applyAlignment="1">
      <alignment horizontal="center" vertical="center"/>
    </xf>
    <xf numFmtId="0" fontId="6" fillId="0" borderId="1" xfId="0" applyFont="1" applyBorder="1" applyAlignment="1">
      <alignment horizontal="center" vertical="center" wrapText="1"/>
    </xf>
    <xf numFmtId="0" fontId="0" fillId="0" borderId="1" xfId="0" applyBorder="1" applyAlignment="1">
      <alignment horizontal="center"/>
    </xf>
    <xf numFmtId="0" fontId="4" fillId="0" borderId="10" xfId="0" applyFont="1" applyBorder="1" applyAlignment="1" applyProtection="1">
      <alignment wrapText="1"/>
      <protection locked="0"/>
    </xf>
    <xf numFmtId="165" fontId="4" fillId="4" borderId="10" xfId="1" applyNumberFormat="1" applyFont="1" applyFill="1" applyBorder="1" applyAlignment="1" applyProtection="1">
      <alignment wrapText="1"/>
      <protection locked="0"/>
    </xf>
    <xf numFmtId="164" fontId="4" fillId="4" borderId="2" xfId="1" applyFont="1" applyFill="1" applyBorder="1" applyAlignment="1" applyProtection="1">
      <alignment wrapText="1"/>
      <protection locked="0"/>
    </xf>
    <xf numFmtId="164" fontId="4" fillId="4" borderId="10" xfId="1" applyFont="1" applyFill="1" applyBorder="1" applyAlignment="1" applyProtection="1">
      <alignment wrapText="1"/>
      <protection locked="0"/>
    </xf>
    <xf numFmtId="0" fontId="4" fillId="0" borderId="3" xfId="0" applyFont="1" applyBorder="1" applyAlignment="1" applyProtection="1">
      <alignment wrapText="1"/>
      <protection locked="0"/>
    </xf>
    <xf numFmtId="0" fontId="4" fillId="0" borderId="4" xfId="0" applyFont="1" applyBorder="1" applyAlignment="1" applyProtection="1">
      <alignment wrapText="1"/>
      <protection locked="0"/>
    </xf>
    <xf numFmtId="0" fontId="0" fillId="0" borderId="11" xfId="0" applyBorder="1" applyAlignment="1" applyProtection="1">
      <alignment wrapText="1"/>
      <protection locked="0"/>
    </xf>
    <xf numFmtId="165" fontId="0" fillId="2" borderId="11" xfId="1" applyNumberFormat="1" applyFont="1" applyFill="1" applyBorder="1" applyAlignment="1" applyProtection="1">
      <alignment wrapText="1"/>
      <protection locked="0"/>
    </xf>
    <xf numFmtId="0" fontId="0" fillId="0" borderId="12" xfId="0" applyBorder="1" applyAlignment="1" applyProtection="1">
      <alignment wrapText="1"/>
      <protection locked="0"/>
    </xf>
    <xf numFmtId="165" fontId="0" fillId="3" borderId="12" xfId="1" applyNumberFormat="1" applyFont="1" applyFill="1" applyBorder="1" applyAlignment="1" applyProtection="1">
      <alignment wrapText="1"/>
      <protection locked="0"/>
    </xf>
    <xf numFmtId="0" fontId="4" fillId="0" borderId="7" xfId="0" applyFont="1" applyBorder="1" applyAlignment="1" applyProtection="1">
      <alignment wrapText="1"/>
      <protection locked="0"/>
    </xf>
    <xf numFmtId="0" fontId="4" fillId="0" borderId="8" xfId="0" applyFont="1" applyBorder="1" applyAlignment="1" applyProtection="1">
      <alignment wrapText="1"/>
      <protection locked="0"/>
    </xf>
    <xf numFmtId="165" fontId="0" fillId="0" borderId="8" xfId="1" applyNumberFormat="1" applyFont="1" applyFill="1" applyBorder="1" applyAlignment="1" applyProtection="1">
      <alignment wrapText="1"/>
      <protection locked="0"/>
    </xf>
    <xf numFmtId="165" fontId="0" fillId="0" borderId="9" xfId="1" applyNumberFormat="1" applyFont="1" applyFill="1" applyBorder="1" applyAlignment="1" applyProtection="1">
      <alignment wrapText="1"/>
      <protection locked="0"/>
    </xf>
    <xf numFmtId="0" fontId="2" fillId="0" borderId="13" xfId="0" applyFont="1" applyBorder="1" applyAlignment="1" applyProtection="1">
      <alignment wrapText="1"/>
      <protection locked="0"/>
    </xf>
    <xf numFmtId="0" fontId="2" fillId="0" borderId="14" xfId="0" applyFont="1" applyBorder="1" applyAlignment="1" applyProtection="1">
      <alignment wrapText="1"/>
      <protection locked="0"/>
    </xf>
    <xf numFmtId="165" fontId="2" fillId="0" borderId="14" xfId="0" applyNumberFormat="1" applyFont="1" applyBorder="1" applyAlignment="1" applyProtection="1">
      <alignment wrapText="1"/>
      <protection locked="0"/>
    </xf>
    <xf numFmtId="165" fontId="2" fillId="0" borderId="15" xfId="0" applyNumberFormat="1" applyFont="1" applyBorder="1" applyAlignment="1" applyProtection="1">
      <alignment wrapText="1"/>
      <protection locked="0"/>
    </xf>
    <xf numFmtId="0" fontId="0" fillId="2" borderId="0" xfId="0" applyFill="1" applyAlignment="1" applyProtection="1">
      <alignment wrapText="1"/>
      <protection locked="0"/>
    </xf>
    <xf numFmtId="165" fontId="0" fillId="2" borderId="11" xfId="1" applyNumberFormat="1" applyFont="1" applyFill="1" applyBorder="1" applyProtection="1">
      <protection locked="0"/>
    </xf>
    <xf numFmtId="0" fontId="4" fillId="0" borderId="10" xfId="0" applyFont="1" applyBorder="1" applyProtection="1">
      <protection locked="0"/>
    </xf>
    <xf numFmtId="165" fontId="4" fillId="4" borderId="10" xfId="1" applyNumberFormat="1" applyFont="1" applyFill="1" applyBorder="1" applyProtection="1">
      <protection locked="0"/>
    </xf>
    <xf numFmtId="164" fontId="4" fillId="4" borderId="2" xfId="1" applyFont="1" applyFill="1" applyBorder="1" applyProtection="1">
      <protection locked="0"/>
    </xf>
    <xf numFmtId="164" fontId="4" fillId="4" borderId="10" xfId="1" applyFont="1" applyFill="1" applyBorder="1" applyProtection="1">
      <protection locked="0"/>
    </xf>
    <xf numFmtId="0" fontId="4" fillId="0" borderId="3" xfId="0" applyFont="1" applyBorder="1" applyProtection="1">
      <protection locked="0"/>
    </xf>
    <xf numFmtId="0" fontId="4" fillId="0" borderId="4" xfId="0" applyFont="1" applyBorder="1" applyProtection="1">
      <protection locked="0"/>
    </xf>
    <xf numFmtId="0" fontId="0" fillId="0" borderId="11" xfId="0" applyBorder="1" applyProtection="1">
      <protection locked="0"/>
    </xf>
    <xf numFmtId="0" fontId="0" fillId="0" borderId="12" xfId="0" applyBorder="1" applyProtection="1">
      <protection locked="0"/>
    </xf>
    <xf numFmtId="165" fontId="0" fillId="3" borderId="12" xfId="1" applyNumberFormat="1" applyFont="1" applyFill="1" applyBorder="1" applyProtection="1">
      <protection locked="0"/>
    </xf>
    <xf numFmtId="0" fontId="4" fillId="0" borderId="7" xfId="0" applyFont="1" applyBorder="1" applyProtection="1">
      <protection locked="0"/>
    </xf>
    <xf numFmtId="0" fontId="4" fillId="0" borderId="8" xfId="0" applyFont="1" applyBorder="1" applyProtection="1">
      <protection locked="0"/>
    </xf>
    <xf numFmtId="165" fontId="0" fillId="0" borderId="8" xfId="1" applyNumberFormat="1" applyFont="1" applyFill="1" applyBorder="1" applyProtection="1">
      <protection locked="0"/>
    </xf>
    <xf numFmtId="165" fontId="0" fillId="0" borderId="9" xfId="1" applyNumberFormat="1" applyFont="1" applyFill="1" applyBorder="1" applyProtection="1">
      <protection locked="0"/>
    </xf>
    <xf numFmtId="0" fontId="2" fillId="0" borderId="13" xfId="0" applyFont="1" applyBorder="1" applyAlignment="1" applyProtection="1">
      <protection locked="0"/>
    </xf>
    <xf numFmtId="0" fontId="2" fillId="0" borderId="14" xfId="0" applyFont="1" applyBorder="1" applyAlignment="1" applyProtection="1">
      <protection locked="0"/>
    </xf>
    <xf numFmtId="165" fontId="2" fillId="0" borderId="14" xfId="0" applyNumberFormat="1" applyFont="1" applyBorder="1" applyAlignment="1" applyProtection="1">
      <protection locked="0"/>
    </xf>
    <xf numFmtId="165" fontId="2" fillId="0" borderId="15" xfId="0" applyNumberFormat="1" applyFont="1" applyBorder="1" applyAlignment="1" applyProtection="1">
      <protection locked="0"/>
    </xf>
    <xf numFmtId="0" fontId="0" fillId="2" borderId="0" xfId="0" applyFill="1" applyProtection="1">
      <protection locked="0"/>
    </xf>
    <xf numFmtId="0" fontId="3" fillId="0" borderId="0" xfId="0" applyFont="1" applyAlignment="1">
      <alignment horizontal="center"/>
    </xf>
    <xf numFmtId="0" fontId="0" fillId="9" borderId="10" xfId="0" applyFill="1" applyBorder="1" applyAlignment="1">
      <alignment horizontal="center" vertical="center"/>
    </xf>
    <xf numFmtId="0" fontId="0" fillId="9" borderId="12" xfId="0" applyFill="1" applyBorder="1" applyAlignment="1">
      <alignment horizontal="center" vertical="center"/>
    </xf>
    <xf numFmtId="0" fontId="0" fillId="9" borderId="13" xfId="0" applyFill="1" applyBorder="1" applyAlignment="1">
      <alignment horizontal="center"/>
    </xf>
    <xf numFmtId="0" fontId="0" fillId="9" borderId="14" xfId="0" applyFill="1" applyBorder="1" applyAlignment="1">
      <alignment horizontal="center"/>
    </xf>
    <xf numFmtId="0" fontId="0" fillId="9" borderId="15" xfId="0" applyFill="1" applyBorder="1" applyAlignment="1">
      <alignment horizontal="center"/>
    </xf>
    <xf numFmtId="164" fontId="3" fillId="7" borderId="13" xfId="0" applyNumberFormat="1" applyFont="1" applyFill="1" applyBorder="1" applyAlignment="1">
      <alignment horizontal="center" vertical="center"/>
    </xf>
    <xf numFmtId="164" fontId="3" fillId="7" borderId="15" xfId="0" applyNumberFormat="1" applyFont="1" applyFill="1" applyBorder="1" applyAlignment="1">
      <alignment horizontal="center" vertical="center"/>
    </xf>
    <xf numFmtId="0" fontId="0" fillId="0" borderId="0" xfId="0" applyFill="1" applyAlignment="1">
      <alignment horizontal="left" vertical="top" wrapText="1"/>
    </xf>
    <xf numFmtId="0" fontId="0" fillId="10" borderId="13" xfId="0" applyFill="1" applyBorder="1" applyAlignment="1">
      <alignment horizontal="left" vertical="top" wrapText="1"/>
    </xf>
    <xf numFmtId="0" fontId="0" fillId="10" borderId="14" xfId="0" applyFill="1" applyBorder="1" applyAlignment="1">
      <alignment horizontal="left" vertical="top" wrapText="1"/>
    </xf>
    <xf numFmtId="0" fontId="0" fillId="10" borderId="15" xfId="0" applyFill="1" applyBorder="1" applyAlignment="1">
      <alignment horizontal="left" vertical="top" wrapText="1"/>
    </xf>
    <xf numFmtId="0" fontId="0" fillId="10" borderId="13" xfId="0" applyFill="1" applyBorder="1" applyAlignment="1">
      <alignment horizontal="left"/>
    </xf>
    <xf numFmtId="0" fontId="0" fillId="10" borderId="14" xfId="0" applyFill="1" applyBorder="1" applyAlignment="1">
      <alignment horizontal="left"/>
    </xf>
    <xf numFmtId="0" fontId="0" fillId="10" borderId="15" xfId="0" applyFill="1" applyBorder="1" applyAlignment="1">
      <alignment horizontal="left"/>
    </xf>
    <xf numFmtId="0" fontId="0" fillId="10" borderId="0" xfId="0" quotePrefix="1" applyFill="1" applyBorder="1" applyAlignment="1">
      <alignment horizontal="left" vertical="top" wrapText="1"/>
    </xf>
    <xf numFmtId="0" fontId="0" fillId="10" borderId="13" xfId="0" applyFill="1" applyBorder="1" applyAlignment="1">
      <alignment horizontal="center"/>
    </xf>
    <xf numFmtId="0" fontId="0" fillId="10" borderId="14" xfId="0" applyFill="1" applyBorder="1" applyAlignment="1">
      <alignment horizontal="center"/>
    </xf>
    <xf numFmtId="0" fontId="0" fillId="10" borderId="15" xfId="0" applyFill="1" applyBorder="1" applyAlignment="1">
      <alignment horizontal="center"/>
    </xf>
    <xf numFmtId="0" fontId="0" fillId="10" borderId="10" xfId="0" applyFill="1" applyBorder="1" applyAlignment="1">
      <alignment horizontal="center" vertical="center"/>
    </xf>
    <xf numFmtId="0" fontId="0" fillId="10" borderId="12" xfId="0" applyFill="1" applyBorder="1" applyAlignment="1">
      <alignment horizontal="center" vertical="center"/>
    </xf>
    <xf numFmtId="0" fontId="2" fillId="9" borderId="0" xfId="0" applyFont="1" applyFill="1" applyBorder="1" applyAlignment="1">
      <alignment horizontal="left"/>
    </xf>
    <xf numFmtId="0" fontId="0" fillId="10" borderId="0" xfId="0" applyFill="1" applyBorder="1" applyAlignment="1">
      <alignment horizontal="left" wrapText="1"/>
    </xf>
    <xf numFmtId="0" fontId="2" fillId="9" borderId="0" xfId="0" applyFont="1" applyFill="1" applyAlignment="1">
      <alignment horizontal="left"/>
    </xf>
    <xf numFmtId="0" fontId="0" fillId="9" borderId="7" xfId="0" applyFill="1" applyBorder="1" applyAlignment="1">
      <alignment horizontal="right"/>
    </xf>
    <xf numFmtId="0" fontId="0" fillId="9" borderId="8" xfId="0" applyFill="1" applyBorder="1" applyAlignment="1">
      <alignment horizontal="right"/>
    </xf>
    <xf numFmtId="0" fontId="6" fillId="0" borderId="1" xfId="0" applyFont="1" applyBorder="1" applyAlignment="1">
      <alignment horizontal="center"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0" fillId="0" borderId="1" xfId="0" applyBorder="1" applyAlignment="1">
      <alignment horizontal="center"/>
    </xf>
    <xf numFmtId="0" fontId="0" fillId="10" borderId="0" xfId="0" applyFill="1" applyBorder="1" applyAlignment="1">
      <alignment horizontal="left"/>
    </xf>
    <xf numFmtId="0" fontId="0" fillId="10" borderId="0" xfId="0" quotePrefix="1" applyFill="1" applyBorder="1" applyAlignment="1">
      <alignment horizontal="left"/>
    </xf>
    <xf numFmtId="0" fontId="0" fillId="9" borderId="0" xfId="0" applyFill="1" applyBorder="1" applyAlignment="1">
      <alignment horizontal="left"/>
    </xf>
    <xf numFmtId="0" fontId="0" fillId="0" borderId="0" xfId="0" quotePrefix="1" applyFill="1" applyBorder="1" applyAlignment="1">
      <alignment horizontal="left" vertical="center" wrapText="1"/>
    </xf>
    <xf numFmtId="0" fontId="0" fillId="0" borderId="0" xfId="0" quotePrefix="1" applyFill="1" applyBorder="1" applyAlignment="1">
      <alignment horizontal="left" wrapText="1"/>
    </xf>
    <xf numFmtId="0" fontId="0" fillId="10" borderId="0" xfId="0" quotePrefix="1" applyFill="1" applyAlignment="1">
      <alignment horizontal="left" wrapText="1"/>
    </xf>
    <xf numFmtId="0" fontId="0" fillId="10" borderId="0" xfId="0" applyFill="1" applyAlignment="1">
      <alignment horizontal="left" wrapText="1"/>
    </xf>
    <xf numFmtId="0" fontId="0" fillId="10" borderId="0" xfId="0" quotePrefix="1" applyFill="1" applyAlignment="1">
      <alignment horizontal="left" vertical="top" wrapText="1"/>
    </xf>
    <xf numFmtId="0" fontId="0" fillId="10" borderId="0" xfId="0" applyFill="1" applyAlignment="1">
      <alignment horizontal="left" vertical="top" wrapText="1"/>
    </xf>
    <xf numFmtId="0" fontId="0" fillId="10" borderId="0" xfId="0" quotePrefix="1" applyFill="1" applyBorder="1" applyAlignment="1">
      <alignment horizontal="left" wrapText="1"/>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2076450</xdr:colOff>
      <xdr:row>1</xdr:row>
      <xdr:rowOff>95250</xdr:rowOff>
    </xdr:from>
    <xdr:ext cx="5489575" cy="327025"/>
    <xdr:pic>
      <xdr:nvPicPr>
        <xdr:cNvPr id="3" name="Obraz 2" descr="C:\Users\MaciejMisiura\AppData\Local\Microsoft\Windows\INetCache\Content.Word\poir_ncbr_rp_ueefrr_02_02_18.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6050" y="4667250"/>
          <a:ext cx="5489575" cy="32702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2076450</xdr:colOff>
      <xdr:row>1</xdr:row>
      <xdr:rowOff>95250</xdr:rowOff>
    </xdr:from>
    <xdr:ext cx="5489575" cy="327025"/>
    <xdr:pic>
      <xdr:nvPicPr>
        <xdr:cNvPr id="2" name="Obraz 1" descr="C:\Users\MaciejMisiura\AppData\Local\Microsoft\Windows\INetCache\Content.Word\poir_ncbr_rp_ueefrr_02_02_18.pn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6050" y="285750"/>
          <a:ext cx="5489575" cy="327025"/>
        </a:xfrm>
        <a:prstGeom prst="rect">
          <a:avLst/>
        </a:prstGeom>
      </xdr:spPr>
    </xdr:pic>
    <xdr:clientData/>
  </xdr:one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5" Type="http://schemas.openxmlformats.org/officeDocument/2006/relationships/revisionLog" Target="revisionLog5.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FB80B33-7CBB-4A43-A068-8B2313CA4D85}" diskRevisions="1" revisionId="16" version="9">
  <header guid="{5A9FC2D9-EE89-4B0C-B0CE-049066018773}" dateTime="2021-02-26T13:30:23" maxSheetId="11" userName="NCBR" r:id="rId1">
    <sheetIdMap count="10">
      <sheetId val="1"/>
      <sheetId val="2"/>
      <sheetId val="3"/>
      <sheetId val="4"/>
      <sheetId val="5"/>
      <sheetId val="6"/>
      <sheetId val="7"/>
      <sheetId val="8"/>
      <sheetId val="9"/>
      <sheetId val="10"/>
    </sheetIdMap>
  </header>
  <header guid="{4839CAB5-5BA5-4DD4-95AB-44805C859BEF}" dateTime="2021-02-26T14:15:06" maxSheetId="11" userName="NCBR" r:id="rId2" minRId="1" maxRId="10">
    <sheetIdMap count="10">
      <sheetId val="1"/>
      <sheetId val="2"/>
      <sheetId val="3"/>
      <sheetId val="4"/>
      <sheetId val="5"/>
      <sheetId val="6"/>
      <sheetId val="7"/>
      <sheetId val="8"/>
      <sheetId val="9"/>
      <sheetId val="10"/>
    </sheetIdMap>
  </header>
  <header guid="{27FBB651-04C1-4069-8ABA-AC8ED10BED06}" dateTime="2021-02-26T14:18:53" maxSheetId="11" userName="NCBR" r:id="rId3">
    <sheetIdMap count="10">
      <sheetId val="1"/>
      <sheetId val="2"/>
      <sheetId val="3"/>
      <sheetId val="4"/>
      <sheetId val="5"/>
      <sheetId val="6"/>
      <sheetId val="7"/>
      <sheetId val="8"/>
      <sheetId val="9"/>
      <sheetId val="10"/>
    </sheetIdMap>
  </header>
  <header guid="{DCD23BE1-061A-4BC9-BF23-6FB7959189E8}" dateTime="2021-02-26T14:21:34" maxSheetId="11" userName="NCBR" r:id="rId4" minRId="11" maxRId="12">
    <sheetIdMap count="10">
      <sheetId val="1"/>
      <sheetId val="2"/>
      <sheetId val="3"/>
      <sheetId val="4"/>
      <sheetId val="5"/>
      <sheetId val="6"/>
      <sheetId val="7"/>
      <sheetId val="8"/>
      <sheetId val="9"/>
      <sheetId val="10"/>
    </sheetIdMap>
  </header>
  <header guid="{55B6EE84-1B10-4144-B7B9-C001CA0AC6E5}" dateTime="2021-02-26T14:35:51" maxSheetId="11" userName="NCBR" r:id="rId5" minRId="13">
    <sheetIdMap count="10">
      <sheetId val="1"/>
      <sheetId val="2"/>
      <sheetId val="3"/>
      <sheetId val="4"/>
      <sheetId val="5"/>
      <sheetId val="6"/>
      <sheetId val="7"/>
      <sheetId val="8"/>
      <sheetId val="9"/>
      <sheetId val="10"/>
    </sheetIdMap>
  </header>
  <header guid="{A126FCD1-F8F1-4346-A4F4-0338728AB147}" dateTime="2021-02-26T14:52:52" maxSheetId="11" userName="NCBR" r:id="rId6">
    <sheetIdMap count="10">
      <sheetId val="1"/>
      <sheetId val="2"/>
      <sheetId val="3"/>
      <sheetId val="4"/>
      <sheetId val="5"/>
      <sheetId val="6"/>
      <sheetId val="7"/>
      <sheetId val="8"/>
      <sheetId val="9"/>
      <sheetId val="10"/>
    </sheetIdMap>
  </header>
  <header guid="{C35D2F28-CB56-4D77-9B2A-7C607FCAA840}" dateTime="2021-03-01T11:21:44" maxSheetId="11" userName="NCBR" r:id="rId7" minRId="14">
    <sheetIdMap count="10">
      <sheetId val="1"/>
      <sheetId val="2"/>
      <sheetId val="3"/>
      <sheetId val="4"/>
      <sheetId val="5"/>
      <sheetId val="6"/>
      <sheetId val="7"/>
      <sheetId val="8"/>
      <sheetId val="9"/>
      <sheetId val="10"/>
    </sheetIdMap>
  </header>
  <header guid="{6D2045B3-BCEC-4AB6-BE4E-793799031A2B}" dateTime="2021-03-01T11:39:04" maxSheetId="11" userName="NCBR" r:id="rId8" minRId="15" maxRId="16">
    <sheetIdMap count="10">
      <sheetId val="1"/>
      <sheetId val="2"/>
      <sheetId val="3"/>
      <sheetId val="4"/>
      <sheetId val="5"/>
      <sheetId val="6"/>
      <sheetId val="7"/>
      <sheetId val="8"/>
      <sheetId val="9"/>
      <sheetId val="10"/>
    </sheetIdMap>
  </header>
  <header guid="{2FB80B33-7CBB-4A43-A068-8B2313CA4D85}" dateTime="2021-03-01T16:21:43" maxSheetId="11" userName="NCBR" r:id="rId9">
    <sheetIdMap count="10">
      <sheetId val="1"/>
      <sheetId val="2"/>
      <sheetId val="3"/>
      <sheetId val="4"/>
      <sheetId val="5"/>
      <sheetId val="6"/>
      <sheetId val="7"/>
      <sheetId val="8"/>
      <sheetId val="9"/>
      <sheetId val="10"/>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3" quotePrefix="1">
    <oc r="B31" t="inlineStr">
      <is>
        <r>
          <t>- Sprzedaż paliwa gazowego - biometanu - należy przyjąć kwotę za 1,95 PLN/m</t>
        </r>
        <r>
          <rPr>
            <vertAlign val="superscript"/>
            <sz val="11"/>
            <color theme="1"/>
            <rFont val="Calibri"/>
            <family val="2"/>
            <charset val="238"/>
          </rPr>
          <t>3</t>
        </r>
        <r>
          <rPr>
            <sz val="11"/>
            <color theme="1"/>
            <rFont val="Calibri"/>
            <family val="2"/>
            <charset val="238"/>
          </rPr>
          <t xml:space="preserve"> (dla 34 MJ/m</t>
        </r>
        <r>
          <rPr>
            <vertAlign val="superscript"/>
            <sz val="11"/>
            <color theme="1"/>
            <rFont val="Calibri"/>
            <family val="2"/>
            <charset val="238"/>
          </rPr>
          <t>3</t>
        </r>
        <r>
          <rPr>
            <sz val="11"/>
            <color theme="1"/>
            <rFont val="Calibri"/>
            <family val="2"/>
            <charset val="238"/>
          </rPr>
          <t>) oraz kwotę za 2,22PLN/m</t>
        </r>
        <r>
          <rPr>
            <vertAlign val="superscript"/>
            <sz val="11"/>
            <color theme="1"/>
            <rFont val="Calibri"/>
            <family val="2"/>
            <charset val="238"/>
          </rPr>
          <t>3</t>
        </r>
        <r>
          <rPr>
            <sz val="11"/>
            <color theme="1"/>
            <rFont val="Calibri"/>
            <family val="2"/>
            <charset val="238"/>
          </rPr>
          <t xml:space="preserve"> (dla 38 MJ/m</t>
        </r>
        <r>
          <rPr>
            <vertAlign val="superscript"/>
            <sz val="11"/>
            <color theme="1"/>
            <rFont val="Calibri"/>
            <family val="2"/>
            <charset val="238"/>
          </rPr>
          <t>3</t>
        </r>
        <r>
          <rPr>
            <sz val="11"/>
            <color theme="1"/>
            <rFont val="Calibri"/>
            <family val="2"/>
            <charset val="238"/>
          </rPr>
          <t>).</t>
        </r>
      </is>
    </oc>
    <nc r="B31" t="inlineStr">
      <is>
        <r>
          <t>- Sprzedaż paliwa gazowego - biometanu - należy przyjąć kwotę za 5,50 PLN/m</t>
        </r>
        <r>
          <rPr>
            <vertAlign val="superscript"/>
            <sz val="11"/>
            <color theme="1"/>
            <rFont val="Calibri"/>
            <family val="2"/>
            <charset val="238"/>
          </rPr>
          <t>3</t>
        </r>
        <r>
          <rPr>
            <sz val="11"/>
            <color theme="1"/>
            <rFont val="Calibri"/>
            <family val="2"/>
            <charset val="238"/>
          </rPr>
          <t xml:space="preserve"> (dla 34 MJ/m</t>
        </r>
        <r>
          <rPr>
            <vertAlign val="superscript"/>
            <sz val="11"/>
            <color theme="1"/>
            <rFont val="Calibri"/>
            <family val="2"/>
            <charset val="238"/>
          </rPr>
          <t>3</t>
        </r>
        <r>
          <rPr>
            <sz val="11"/>
            <color theme="1"/>
            <rFont val="Calibri"/>
            <family val="2"/>
            <charset val="238"/>
          </rPr>
          <t>) oraz kwotę za 6,15 PLN/m</t>
        </r>
        <r>
          <rPr>
            <vertAlign val="superscript"/>
            <sz val="11"/>
            <color theme="1"/>
            <rFont val="Calibri"/>
            <family val="2"/>
            <charset val="238"/>
          </rPr>
          <t>3</t>
        </r>
        <r>
          <rPr>
            <sz val="11"/>
            <color theme="1"/>
            <rFont val="Calibri"/>
            <family val="2"/>
            <charset val="238"/>
          </rPr>
          <t xml:space="preserve"> (dla 38 MJ/m</t>
        </r>
        <r>
          <rPr>
            <vertAlign val="superscript"/>
            <sz val="11"/>
            <color theme="1"/>
            <rFont val="Calibri"/>
            <family val="2"/>
            <charset val="238"/>
          </rPr>
          <t>3</t>
        </r>
        <r>
          <rPr>
            <sz val="11"/>
            <color theme="1"/>
            <rFont val="Calibri"/>
            <family val="2"/>
            <charset val="238"/>
          </rPr>
          <t>).</t>
        </r>
      </is>
    </nc>
  </rcc>
  <rcc rId="2" sId="4">
    <oc r="D36" t="inlineStr">
      <is>
        <t>Przeterminowana żywność</t>
      </is>
    </oc>
    <nc r="D36" t="inlineStr">
      <is>
        <t>Przeterminowane produkty spożywcze</t>
      </is>
    </nc>
  </rcc>
  <rcc rId="3" sId="4">
    <oc r="E35">
      <v>50</v>
    </oc>
    <nc r="E35">
      <v>18</v>
    </nc>
  </rcc>
  <rcc rId="4" sId="4">
    <oc r="I35">
      <f>E29*20%+E32*16%+E35*40%+E36*24%</f>
    </oc>
    <nc r="I35">
      <f>E29*17%+E32*46%+E35*26%+E36*11%</f>
    </nc>
  </rcc>
  <rcc rId="5" sId="4">
    <oc r="I36">
      <f>E29*22%+E30*22%+E31*30%+E36*26%</f>
    </oc>
    <nc r="I36">
      <f>E33*14%+E30*22%+E31*40%+E36*24%</f>
    </nc>
  </rcc>
  <rcc rId="6" sId="2">
    <nc r="B14" t="inlineStr">
      <is>
        <t>8. Dla roku zero zablokowano możliwość wprowadzania przychodów oraz kosztów operacyjnych. Jedyną pozycją jaka może być wprowadzona dla roku zero są nakłady inwestycyjne, które Wnioskodawca wykazuje w zakładce „C.CAPEX”</t>
      </is>
    </nc>
  </rcc>
  <rcc rId="7" sId="2">
    <nc r="B15" t="inlineStr">
      <is>
        <r>
          <t>9. W celu oszacowania ilości biometanu wprowadzonego do sieci gazowej (zakładka A. Sprzedaż w arkuszu kalkulacyjnym stanowiącym Załącznik nr 2 do Wzoru Wniosku), Wnioskodawca jest zobowiązany: 
skorzystać z wartości obliczonych w Załączniku nr 1 do Wzoru Wniosku w kolumnie AE, jeśli Wydajność produkcji metanu oraz Wydajność produkcji biometanu podane odpowiednio w Tabeli E.1 oraz E.2 Wniosku są tożsame z wartościami poglądowymi tych parametrów w kolumnach Y oraz AF Załącznika nr 1 do Wzoru Wniosku,  lub 
w przypadku gdy Wnioskodawca wpisał w Tabelach E.1 oraz E.2 we Wniosku obliczone samodzielnie wartości deklarowanych parametrów Wydajność produkcji metanu oraz Wydajność produkcji biometanu, inne niż wartości poglądowe obliczone automatycznie w Załączniku nr 1 do Wzoru Wniosku, wówczas ilość biometanu wprowadzonego w ciągu roku do sieci Polskiej Spółki Gazownictwa musi zostać obliczona zgodnie ze wzorem poniżej:  
Ilośc biometanu wprowadzonego do sieci = 
[V</t>
        </r>
        <r>
          <rPr>
            <vertAlign val="subscript"/>
            <sz val="11"/>
            <color theme="1"/>
            <rFont val="Calibri"/>
            <family val="2"/>
            <charset val="238"/>
          </rPr>
          <t>bio</t>
        </r>
        <r>
          <rPr>
            <sz val="11"/>
            <color theme="1"/>
            <rFont val="Calibri"/>
            <family val="2"/>
            <charset val="238"/>
          </rPr>
          <t xml:space="preserve"> −(V</t>
        </r>
        <r>
          <rPr>
            <vertAlign val="subscript"/>
            <sz val="11"/>
            <color theme="1"/>
            <rFont val="Calibri"/>
            <family val="2"/>
            <charset val="238"/>
          </rPr>
          <t>bio</t>
        </r>
        <r>
          <rPr>
            <sz val="11"/>
            <color theme="1"/>
            <rFont val="Calibri"/>
            <family val="2"/>
            <charset val="238"/>
          </rPr>
          <t>∗%Z)] ∗%CH</t>
        </r>
        <r>
          <rPr>
            <vertAlign val="subscript"/>
            <sz val="11"/>
            <color theme="1"/>
            <rFont val="Calibri"/>
            <family val="2"/>
            <charset val="238"/>
          </rPr>
          <t>4</t>
        </r>
        <r>
          <rPr>
            <sz val="11"/>
            <color theme="1"/>
            <rFont val="Calibri"/>
            <family val="2"/>
            <charset val="238"/>
          </rPr>
          <t xml:space="preserve">∗η
gdzie: 
V </t>
        </r>
        <r>
          <rPr>
            <vertAlign val="subscript"/>
            <sz val="11"/>
            <color theme="1"/>
            <rFont val="Calibri"/>
            <family val="2"/>
            <charset val="238"/>
          </rPr>
          <t>bio</t>
        </r>
        <r>
          <rPr>
            <sz val="11"/>
            <color theme="1"/>
            <rFont val="Calibri"/>
            <family val="2"/>
            <charset val="238"/>
          </rPr>
          <t xml:space="preserve">  – łączna ilość wyprodukowanego biogazu brutto w ciągu roku, wyrażona w [N m</t>
        </r>
        <r>
          <rPr>
            <vertAlign val="superscript"/>
            <sz val="11"/>
            <color theme="1"/>
            <rFont val="Calibri"/>
            <family val="2"/>
            <charset val="238"/>
          </rPr>
          <t>3</t>
        </r>
        <r>
          <rPr>
            <sz val="11"/>
            <color theme="1"/>
            <rFont val="Calibri"/>
            <family val="2"/>
            <charset val="238"/>
          </rPr>
          <t>], 
%Z – zużycie biogazu z puli brutto na potrzeby własne - biogaz tara [%], 
%CH</t>
        </r>
        <r>
          <rPr>
            <vertAlign val="subscript"/>
            <sz val="11"/>
            <color theme="1"/>
            <rFont val="Calibri"/>
            <family val="2"/>
            <charset val="238"/>
          </rPr>
          <t>4</t>
        </r>
        <r>
          <rPr>
            <sz val="11"/>
            <color theme="1"/>
            <rFont val="Calibri"/>
            <family val="2"/>
            <charset val="238"/>
          </rPr>
          <t xml:space="preserve"> – średnia zawartość metanu w biogazie, wyrażona w [%], 
η – sprawność urządzenia do uzdatniania biogazu do biometanu, wyrażona w [%].</t>
        </r>
      </is>
    </nc>
  </rcc>
  <rcc rId="8" sId="2">
    <nc r="B16" t="inlineStr">
      <is>
        <r>
          <t>10. Do oszacowania przychodów ze sprzedaży biometanu do sieci gazowej (zakładka "A. Sprzedaż"), Zamawiający zaproponował hipotetyczne ceny biometanu/m</t>
        </r>
        <r>
          <rPr>
            <vertAlign val="superscript"/>
            <sz val="11"/>
            <color theme="1"/>
            <rFont val="Calibri"/>
            <family val="2"/>
            <charset val="238"/>
          </rPr>
          <t>3</t>
        </r>
        <r>
          <rPr>
            <sz val="11"/>
            <color theme="1"/>
            <rFont val="Calibri"/>
            <family val="2"/>
            <charset val="238"/>
          </rPr>
          <t xml:space="preserve"> wprowadzanego do sieci.</t>
        </r>
      </is>
    </nc>
  </rcc>
  <rcc rId="9" sId="2">
    <nc r="B17" t="inlineStr">
      <is>
        <t xml:space="preserve">11. Zamawiający informuje, że w Załączniku nr 2 do Wniosku (arkusz kalkulacyjny), w zakładce „Informacje”, znajdują się wskazówki dotyczące jego wypełniania, zgodnie z którymi w zakładkach A, B.2., B.3, B.4, B.5, B.6 Wnioskodawca zobligowany jest podać średnią arytmetyczną z wartości określonych przez niego (np. ilość produktu, ilość zużytego nośnika energii oraz cena jednostkowa, jeżeli dotyczy) dla poszczególnych wariantów substratowych, wskazanych w Załączniku nr 7  
do Regulaminu. Z podanych wartości arkusz automatycznie obliczy średnią wartość dla danego roku analizy, która następnie posłuży jako składowa do automatycznego wyliczenia wielkości parametru konkursowego – Opłacalności inwestycyjnej Demonstratora Technologii, którą Wnioskodawca wpisuje we właściwe pole w Tabeli E.3 w Załączniku nr 3 do Regulaminu, czyli we Wniosku.  
Aby uniknąć wątpliwości Zamawiający doprecyzowuje, że obowiązek podania przez Wnioskodawcę  w Załączniku nr 2 średniej arytmetycznej oznacza konieczność przeprowadzenia przez niego kalkulacji dla każdego z wariantów substratowych oddzielnie. W tym celu Wnioskodawca może utworzyć  i wykorzystać kopie Załącznika 2 jako arkusze robocze do przeprowadzenia wyliczeń dla każdego  z wariantów. W takiej sytuacji każdy z arkuszy roboczych powinien prezentować funkcjonowanie technologii na jednym wariancie substratowym przez okres 10 lat (rok oznaczony jako „0” to rok budowy Demonstratora Technologii). W każdym z arkuszy, właściwych dla poszczególnych wariantów substratowych Wykonawca wypełnia zakładkę A oraz zakładki od B.2 do B.6. Pozostałe zakładki mogą zostać wypełnione wyłącznie w Załączniku nr 2 ponieważ w zakładce B.1 Wykonawca określa wyłącznie roczne zapotrzebowanie swojej technologii na dane warianty substratowe, zaś zakładka C dotyczy nakładów inwestycyjnych (CAPEX), które są jednakowe dla wszystkich wariantów substratowych, gdyż każdy z nich ma być wykorzystywany przez jeden i ten sam Demonstrator Technologii. Zamawiający zwraca uwagę, że dla każdego wariantu substratowego instalacja ma zapewnić produkcję biogazu brutto na godzinę stanowiącą wymagany ekwiwalent mocy elektrycznej 499 kW w granicy Tolerancji Technologicznej (-5) % osiąganej przez co najmniej 8000 godzin w skali roku, zgodnie z Załącznikiem nr 1 do Regulaminu.  
W przypadku wykorzystania arkuszy roboczych do przedstawienia kalkulacji dla wariantów substratowych Wnioskodawca sumuje ze sobą wartość tych samych pozycji z każdego arkusza dla poszczególnych wariantów substratowych, a następnie dzieli uzyskane wartości przez liczbę wariantów substratowych (osiem), obliczając w ten sposób średnie arytmetyczne, które wpisuje w odpowiednie pola w Załączniku nr 2. Adekwatnych wyliczeń Wykonawca dokonuje dla wszystkich pozycji, we wszystkich latach, jakie uwzględnia dany arkusz roboczy, przy czym w przypadku jeżeli jakaś pozycja nie występuje we wszystkich wariantach substratowych, to Wnioskodawca obliczając średnią arytmetyczną na potrzeby Załącznika nr 2 przyjmuje, że dla wariantów, w których ta pozycja nie występuje, przyjmuje ona wartość zero, przy czym średnia jest obliczana dla ośmiu wariantów substratowych. Wypełnione arkusze robocze, zawierające wszystkie wymagane wartości, sposoby ich wyliczenia, uzasadnienie oraz ewentualne uwagi mogą zostać dołączone do Wniosku i w ten sposób stanowić uzasadnienie kryterium konkursowego Opłacalność inwestycyjna Demonstratora Technologii. </t>
      </is>
    </nc>
  </rcc>
  <rcc rId="10" sId="2">
    <nc r="B18" t="inlineStr">
      <is>
        <t xml:space="preserve">Przykład: 
Aby uniknąć wątpliwości Zamawiający przedstawia przykładowo sposób wypełnienia zakładki B.3 Koszty energii obcej.  
Wykonawca uwzględnia koszty związane ze zużyciem energii przez technologię, wypełniając kolejne pozycje, rozpoczynając od umieszczonych już w arkuszu pozycji B.3.1, B.3.2 i B.3.3 oraz uwzględniając uwagi umieszczone w dolnej części arkusza. W kolumnie B, obok numeru pozycji, w miejsce formuły „[podaj wyszczególnienie nośnika energii]” Wnioskodawca wpisuje nazwę pozycji, określając rodzaj zużywanej energii lub jej nośnik. W kolumnie C wpisuje ewentualne uwagi. W kolumnie D określa dla każdej pozycji zużycie danego nośnika energii oraz cenę jednostkową zakupu, wpisując te wartości  we właściwych polach w kolumnach od D do N, dla kolejnych lat (pola zaznaczone na niebiesko).  W razie potrzeby powiększenia tabeli Wnioskodawca może wstawić do tabeli dodatkowe wiersze,  aby uwzględnić dodatkowe pozycje, jednak jest zobowiązany utrzymać przy tym konstrukcję tabeli, określoną przez trzy pierwsze pozycje na liście (B.3.1, B.3.2 oraz B.3.3) w taki sposób, aby kolejne pozycje na liście (B.3.4, B.3.5 itd.) bezpośrednio z nimi sąsiadowały, a także były identyczne pod względem wizualnym oraz zastosowanych formuł. Ponadto Wnioskodawca musi uwzględnić dodatkowe pozycje w formule parametru Wartość roczna, gdzie sumowane są wartości roczne wszystkich pozycji powyżej. W ten sposób Wnioskodawca wypełnia zakładki w każdym arkuszu roboczym (czyli dla każdego wariantu substratowego). 
W celu wyliczenia średniej arytmetycznej na potrzeby Załącznika nr 2 Wnioskodawca sumuje ze sobą ilości zużytych nośników energii w danym roku dla wszystkich wariantów substratowych oraz analogicznie sumuje ceny jednostkowe. Otrzymane wyniki dzieli przez liczbę wariantów substratowych (osiem), a następnie wpisuje otrzymany wynik we właściwe pole w Załączniku nr 2. Oznacza to,  że np. w przypadku wyliczania średniej ceny jednostkowej zakupu energii dla pozycji B.3.2 (komórka D12) Wnioskodawca sumuje ze sobą wartości wpisane w tą komórkę (D12) dla każdego wariantu substratowego, dzieli otrzymaną wartość przez liczbę wariantów (osiem), a następnie wpisuje wynik do Załącznika nr 2 w tą samą komórkę (D12). 
Wnioskodawca ma obowiązek uzasadnić przyjęte wysokości kosztów (za wyjątkiem wartości określonych przez Zamawiającego np. koszty substratów) oraz przedstawić kalkulacje,  które doprowadziły do uzyskania wartości zamieszczonych w tabelach Załącznika nr 2 (wartości średnich).  
Opisany powyżej sposób jest jedną z możliwości przedstawienia tego uzasadnienia. </t>
      </is>
    </nc>
  </rcc>
  <rfmt sheetId="2" sqref="B19:G19">
    <dxf>
      <fill>
        <patternFill patternType="none">
          <bgColor auto="1"/>
        </patternFill>
      </fill>
    </dxf>
  </rfmt>
  <rcv guid="{B692A1D6-C16B-4DA7-9EA3-4E580D40A4C8}" action="delete"/>
  <rcv guid="{B692A1D6-C16B-4DA7-9EA3-4E580D40A4C8}"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B7:B18" start="0" length="0">
    <dxf>
      <border>
        <left style="thin">
          <color auto="1"/>
        </left>
      </border>
    </dxf>
  </rfmt>
  <rfmt sheetId="2" sqref="B7:G7" start="0" length="0">
    <dxf>
      <border>
        <top style="thin">
          <color auto="1"/>
        </top>
      </border>
    </dxf>
  </rfmt>
  <rfmt sheetId="2" sqref="G7:G18" start="0" length="0">
    <dxf>
      <border>
        <right style="thin">
          <color auto="1"/>
        </right>
      </border>
    </dxf>
  </rfmt>
  <rfmt sheetId="2" sqref="B18:G18" start="0" length="0">
    <dxf>
      <border>
        <bottom style="thin">
          <color auto="1"/>
        </bottom>
      </border>
    </dxf>
  </rfmt>
  <rfmt sheetId="2" sqref="B7:G18">
    <dxf>
      <border>
        <top style="thin">
          <color auto="1"/>
        </top>
        <bottom style="thin">
          <color auto="1"/>
        </bottom>
        <horizontal style="thin">
          <color auto="1"/>
        </horizontal>
      </border>
    </dxf>
  </rfmt>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 sId="2">
    <oc r="B15" t="inlineStr">
      <is>
        <r>
          <t>9. W celu oszacowania ilości biometanu wprowadzonego do sieci gazowej (zakładka A. Sprzedaż w arkuszu kalkulacyjnym stanowiącym Załącznik nr 2 do Wzoru Wniosku), Wnioskodawca jest zobowiązany: 
skorzystać z wartości obliczonych w Załączniku nr 1 do Wzoru Wniosku w kolumnie AE, jeśli Wydajność produkcji metanu oraz Wydajność produkcji biometanu podane odpowiednio w Tabeli E.1 oraz E.2 Wniosku są tożsame z wartościami poglądowymi tych parametrów w kolumnach Y oraz AF Załącznika nr 1 do Wzoru Wniosku,  lub 
w przypadku gdy Wnioskodawca wpisał w Tabelach E.1 oraz E.2 we Wniosku obliczone samodzielnie wartości deklarowanych parametrów Wydajność produkcji metanu oraz Wydajność produkcji biometanu, inne niż wartości poglądowe obliczone automatycznie w Załączniku nr 1 do Wzoru Wniosku, wówczas ilość biometanu wprowadzonego w ciągu roku do sieci Polskiej Spółki Gazownictwa musi zostać obliczona zgodnie ze wzorem poniżej:  
Ilośc biometanu wprowadzonego do sieci = 
[V</t>
        </r>
        <r>
          <rPr>
            <vertAlign val="subscript"/>
            <sz val="11"/>
            <color theme="1"/>
            <rFont val="Calibri"/>
            <family val="2"/>
            <charset val="238"/>
          </rPr>
          <t>bio</t>
        </r>
        <r>
          <rPr>
            <sz val="11"/>
            <color theme="1"/>
            <rFont val="Calibri"/>
            <family val="2"/>
            <charset val="238"/>
          </rPr>
          <t xml:space="preserve"> −(V</t>
        </r>
        <r>
          <rPr>
            <vertAlign val="subscript"/>
            <sz val="11"/>
            <color theme="1"/>
            <rFont val="Calibri"/>
            <family val="2"/>
            <charset val="238"/>
          </rPr>
          <t>bio</t>
        </r>
        <r>
          <rPr>
            <sz val="11"/>
            <color theme="1"/>
            <rFont val="Calibri"/>
            <family val="2"/>
            <charset val="238"/>
          </rPr>
          <t>∗%Z)] ∗%CH</t>
        </r>
        <r>
          <rPr>
            <vertAlign val="subscript"/>
            <sz val="11"/>
            <color theme="1"/>
            <rFont val="Calibri"/>
            <family val="2"/>
            <charset val="238"/>
          </rPr>
          <t>4</t>
        </r>
        <r>
          <rPr>
            <sz val="11"/>
            <color theme="1"/>
            <rFont val="Calibri"/>
            <family val="2"/>
            <charset val="238"/>
          </rPr>
          <t xml:space="preserve">∗η
gdzie: 
V </t>
        </r>
        <r>
          <rPr>
            <vertAlign val="subscript"/>
            <sz val="11"/>
            <color theme="1"/>
            <rFont val="Calibri"/>
            <family val="2"/>
            <charset val="238"/>
          </rPr>
          <t>bio</t>
        </r>
        <r>
          <rPr>
            <sz val="11"/>
            <color theme="1"/>
            <rFont val="Calibri"/>
            <family val="2"/>
            <charset val="238"/>
          </rPr>
          <t xml:space="preserve">  – łączna ilość wyprodukowanego biogazu brutto w ciągu roku, wyrażona w [N m</t>
        </r>
        <r>
          <rPr>
            <vertAlign val="superscript"/>
            <sz val="11"/>
            <color theme="1"/>
            <rFont val="Calibri"/>
            <family val="2"/>
            <charset val="238"/>
          </rPr>
          <t>3</t>
        </r>
        <r>
          <rPr>
            <sz val="11"/>
            <color theme="1"/>
            <rFont val="Calibri"/>
            <family val="2"/>
            <charset val="238"/>
          </rPr>
          <t>], 
%Z – zużycie biogazu z puli brutto na potrzeby własne - biogaz tara [%], 
%CH</t>
        </r>
        <r>
          <rPr>
            <vertAlign val="subscript"/>
            <sz val="11"/>
            <color theme="1"/>
            <rFont val="Calibri"/>
            <family val="2"/>
            <charset val="238"/>
          </rPr>
          <t>4</t>
        </r>
        <r>
          <rPr>
            <sz val="11"/>
            <color theme="1"/>
            <rFont val="Calibri"/>
            <family val="2"/>
            <charset val="238"/>
          </rPr>
          <t xml:space="preserve"> – średnia zawartość metanu w biogazie, wyrażona w [%], 
η – sprawność urządzenia do uzdatniania biogazu do biometanu, wyrażona w [%].</t>
        </r>
      </is>
    </oc>
    <nc r="B15" t="inlineStr">
      <is>
        <r>
          <t>9. W celu oszacowania ilości biometanu wprowadzonego do sieci gazowej (zakładka "A. Sprzedaż"), Wnioskodawca jest zobowiązany: 
skorzystać z wartości obliczonych w Załączniku nr 1 do Wzoru Wniosku w kolumnie AE, jeśli Wydajność produkcji metanu oraz Wydajność produkcji biometanu podane odpowiednio w Tabeli E.1 oraz E.2 Wniosku są tożsame z wartościami poglądowymi tych parametrów w kolumnach Y oraz AF Załącznika nr 1 do Wzoru Wniosku,  lub 
w przypadku gdy Wnioskodawca wpisał w Tabelach E.1 oraz E.2 we Wniosku obliczone samodzielnie wartości deklarowanych parametrów Wydajność produkcji metanu oraz Wydajność produkcji biometanu, inne niż wartości poglądowe obliczone automatycznie w Załączniku nr 1 do Wzoru Wniosku, wówczas ilość biometanu wprowadzonego w ciągu roku do sieci Polskiej Spółki Gazownictwa musi zostać obliczona zgodnie ze wzorem poniżej:  
Ilośc biometanu wprowadzonego do sieci = 
[V</t>
        </r>
        <r>
          <rPr>
            <vertAlign val="subscript"/>
            <sz val="11"/>
            <color theme="1"/>
            <rFont val="Calibri"/>
            <family val="2"/>
            <charset val="238"/>
          </rPr>
          <t>bio</t>
        </r>
        <r>
          <rPr>
            <sz val="11"/>
            <color theme="1"/>
            <rFont val="Calibri"/>
            <family val="2"/>
            <charset val="238"/>
          </rPr>
          <t xml:space="preserve"> −(V</t>
        </r>
        <r>
          <rPr>
            <vertAlign val="subscript"/>
            <sz val="11"/>
            <color theme="1"/>
            <rFont val="Calibri"/>
            <family val="2"/>
            <charset val="238"/>
          </rPr>
          <t>bio</t>
        </r>
        <r>
          <rPr>
            <sz val="11"/>
            <color theme="1"/>
            <rFont val="Calibri"/>
            <family val="2"/>
            <charset val="238"/>
          </rPr>
          <t>∗%Z)] ∗%CH</t>
        </r>
        <r>
          <rPr>
            <vertAlign val="subscript"/>
            <sz val="11"/>
            <color theme="1"/>
            <rFont val="Calibri"/>
            <family val="2"/>
            <charset val="238"/>
          </rPr>
          <t>4</t>
        </r>
        <r>
          <rPr>
            <sz val="11"/>
            <color theme="1"/>
            <rFont val="Calibri"/>
            <family val="2"/>
            <charset val="238"/>
          </rPr>
          <t xml:space="preserve">∗η
gdzie: 
V </t>
        </r>
        <r>
          <rPr>
            <vertAlign val="subscript"/>
            <sz val="11"/>
            <color theme="1"/>
            <rFont val="Calibri"/>
            <family val="2"/>
            <charset val="238"/>
          </rPr>
          <t>bio</t>
        </r>
        <r>
          <rPr>
            <sz val="11"/>
            <color theme="1"/>
            <rFont val="Calibri"/>
            <family val="2"/>
            <charset val="238"/>
          </rPr>
          <t xml:space="preserve">  – łączna ilość wyprodukowanego biogazu brutto w ciągu roku, wyrażona w [N m</t>
        </r>
        <r>
          <rPr>
            <vertAlign val="superscript"/>
            <sz val="11"/>
            <color theme="1"/>
            <rFont val="Calibri"/>
            <family val="2"/>
            <charset val="238"/>
          </rPr>
          <t>3</t>
        </r>
        <r>
          <rPr>
            <sz val="11"/>
            <color theme="1"/>
            <rFont val="Calibri"/>
            <family val="2"/>
            <charset val="238"/>
          </rPr>
          <t>], 
%Z – zużycie biogazu z puli brutto na potrzeby własne - biogaz tara [%], 
%CH</t>
        </r>
        <r>
          <rPr>
            <vertAlign val="subscript"/>
            <sz val="11"/>
            <color theme="1"/>
            <rFont val="Calibri"/>
            <family val="2"/>
            <charset val="238"/>
          </rPr>
          <t>4</t>
        </r>
        <r>
          <rPr>
            <sz val="11"/>
            <color theme="1"/>
            <rFont val="Calibri"/>
            <family val="2"/>
            <charset val="238"/>
          </rPr>
          <t xml:space="preserve"> – średnia zawartość metanu w biogazie, wyrażona w [%], 
η – sprawność urządzenia do uzdatniania biogazu do biometanu, wyrażona w [%].</t>
        </r>
      </is>
    </nc>
  </rcc>
  <rcc rId="12" sId="2">
    <oc r="B17" t="inlineStr">
      <is>
        <t xml:space="preserve">11. Zamawiający informuje, że w Załączniku nr 2 do Wniosku (arkusz kalkulacyjny), w zakładce „Informacje”, znajdują się wskazówki dotyczące jego wypełniania, zgodnie z którymi w zakładkach A, B.2., B.3, B.4, B.5, B.6 Wnioskodawca zobligowany jest podać średnią arytmetyczną z wartości określonych przez niego (np. ilość produktu, ilość zużytego nośnika energii oraz cena jednostkowa, jeżeli dotyczy) dla poszczególnych wariantów substratowych, wskazanych w Załączniku nr 7  
do Regulaminu. Z podanych wartości arkusz automatycznie obliczy średnią wartość dla danego roku analizy, która następnie posłuży jako składowa do automatycznego wyliczenia wielkości parametru konkursowego – Opłacalności inwestycyjnej Demonstratora Technologii, którą Wnioskodawca wpisuje we właściwe pole w Tabeli E.3 w Załączniku nr 3 do Regulaminu, czyli we Wniosku.  
Aby uniknąć wątpliwości Zamawiający doprecyzowuje, że obowiązek podania przez Wnioskodawcę  w Załączniku nr 2 średniej arytmetycznej oznacza konieczność przeprowadzenia przez niego kalkulacji dla każdego z wariantów substratowych oddzielnie. W tym celu Wnioskodawca może utworzyć  i wykorzystać kopie Załącznika 2 jako arkusze robocze do przeprowadzenia wyliczeń dla każdego  z wariantów. W takiej sytuacji każdy z arkuszy roboczych powinien prezentować funkcjonowanie technologii na jednym wariancie substratowym przez okres 10 lat (rok oznaczony jako „0” to rok budowy Demonstratora Technologii). W każdym z arkuszy, właściwych dla poszczególnych wariantów substratowych Wykonawca wypełnia zakładkę A oraz zakładki od B.2 do B.6. Pozostałe zakładki mogą zostać wypełnione wyłącznie w Załączniku nr 2 ponieważ w zakładce B.1 Wykonawca określa wyłącznie roczne zapotrzebowanie swojej technologii na dane warianty substratowe, zaś zakładka C dotyczy nakładów inwestycyjnych (CAPEX), które są jednakowe dla wszystkich wariantów substratowych, gdyż każdy z nich ma być wykorzystywany przez jeden i ten sam Demonstrator Technologii. Zamawiający zwraca uwagę, że dla każdego wariantu substratowego instalacja ma zapewnić produkcję biogazu brutto na godzinę stanowiącą wymagany ekwiwalent mocy elektrycznej 499 kW w granicy Tolerancji Technologicznej (-5) % osiąganej przez co najmniej 8000 godzin w skali roku, zgodnie z Załącznikiem nr 1 do Regulaminu.  
W przypadku wykorzystania arkuszy roboczych do przedstawienia kalkulacji dla wariantów substratowych Wnioskodawca sumuje ze sobą wartość tych samych pozycji z każdego arkusza dla poszczególnych wariantów substratowych, a następnie dzieli uzyskane wartości przez liczbę wariantów substratowych (osiem), obliczając w ten sposób średnie arytmetyczne, które wpisuje w odpowiednie pola w Załączniku nr 2. Adekwatnych wyliczeń Wykonawca dokonuje dla wszystkich pozycji, we wszystkich latach, jakie uwzględnia dany arkusz roboczy, przy czym w przypadku jeżeli jakaś pozycja nie występuje we wszystkich wariantach substratowych, to Wnioskodawca obliczając średnią arytmetyczną na potrzeby Załącznika nr 2 przyjmuje, że dla wariantów, w których ta pozycja nie występuje, przyjmuje ona wartość zero, przy czym średnia jest obliczana dla ośmiu wariantów substratowych. Wypełnione arkusze robocze, zawierające wszystkie wymagane wartości, sposoby ich wyliczenia, uzasadnienie oraz ewentualne uwagi mogą zostać dołączone do Wniosku i w ten sposób stanowić uzasadnienie kryterium konkursowego Opłacalność inwestycyjna Demonstratora Technologii. </t>
      </is>
    </oc>
    <nc r="B17" t="inlineStr">
      <is>
        <t xml:space="preserve">11. Zamawiający informuje, że w Załączniku nr 2 do Wniosku (arkusz kalkulacyjny), w zakładce „Informacje”, znajdują się wskazówki dotyczące jego wypełniania, zgodnie z którymi w zakładkach A, B.2., B.3, B.4, B.5, B.6 Wnioskodawca zobligowany jest podać średnią arytmetyczną z wartości określonych przez niego (np. ilość produktu, ilość zużytego nośnika energii oraz cena jednostkowa, jeżeli dotyczy) dla poszczególnych wariantów substratowych, wskazanych w Załączniku nr 7  do Regulaminu. Z podanych wartości arkusz automatycznie obliczy średnią wartość dla danego roku analizy, która następnie posłuży jako składowa do automatycznego wyliczenia wielkości parametru konkursowego – Opłacalności inwestycyjnej Demonstratora Technologii, którą Wnioskodawca wpisuje we właściwe pole w Tabeli E.3 w Załączniku nr 3 do Regulaminu, czyli we Wniosku.  
Aby uniknąć wątpliwości Zamawiający doprecyzowuje, że obowiązek podania przez Wnioskodawcę  w Załączniku nr 2 średniej arytmetycznej oznacza konieczność przeprowadzenia przez niego kalkulacji dla każdego z wariantów substratowych oddzielnie. W tym celu Wnioskodawca może utworzyć  i wykorzystać kopie Załącznika 2 jako arkusze robocze do przeprowadzenia wyliczeń dla każdego  z wariantów. W takiej sytuacji każdy z arkuszy roboczych powinien prezentować funkcjonowanie technologii na jednym wariancie substratowym przez okres 10 lat (rok oznaczony jako „0” to rok budowy Demonstratora Technologii). W każdym z arkuszy, właściwych dla poszczególnych wariantów substratowych Wykonawca wypełnia zakładkę A oraz zakładki od B.2 do B.6. Pozostałe zakładki mogą zostać wypełnione wyłącznie w Załączniku nr 2 ponieważ w zakładce B.1 Wykonawca określa wyłącznie roczne zapotrzebowanie swojej technologii na dane warianty substratowe, zaś zakładka C dotyczy nakładów inwestycyjnych (CAPEX), które są jednakowe dla wszystkich wariantów substratowych, gdyż każdy z nich ma być wykorzystywany przez jeden i ten sam Demonstrator Technologii. Zamawiający zwraca uwagę, że dla każdego wariantu substratowego instalacja ma zapewnić produkcję biogazu brutto na godzinę stanowiącą wymagany ekwiwalent mocy elektrycznej 499 kW w granicy Tolerancji Technologicznej (-5) % osiąganej przez co najmniej 8000 godzin w skali roku, zgodnie z Załącznikiem nr 1 do Regulaminu.  
W przypadku wykorzystania arkuszy roboczych do przedstawienia kalkulacji dla wariantów substratowych Wnioskodawca sumuje ze sobą wartość tych samych pozycji z każdego arkusza dla poszczególnych wariantów substratowych, a następnie dzieli uzyskane wartości przez liczbę wariantów substratowych (osiem), obliczając w ten sposób średnie arytmetyczne, które wpisuje w odpowiednie pola w Załączniku nr 2. Adekwatnych wyliczeń Wykonawca dokonuje dla wszystkich pozycji, we wszystkich latach, jakie uwzględnia dany arkusz roboczy, przy czym w przypadku jeżeli jakaś pozycja nie występuje we wszystkich wariantach substratowych, to Wnioskodawca obliczając średnią arytmetyczną na potrzeby Załącznika nr 2 przyjmuje, że dla wariantów, w których ta pozycja nie występuje, przyjmuje ona wartość zero, przy czym średnia jest obliczana dla ośmiu wariantów substratowych. Wypełnione arkusze robocze, zawierające wszystkie wymagane wartości, sposoby ich wyliczenia, uzasadnienie oraz ewentualne uwagi mogą zostać dołączone do Wniosku i w ten sposób stanowić uzasadnienie kryterium konkursowego Opłacalność inwestycyjna Demonstratora Technologii. </t>
      </is>
    </nc>
  </rcc>
  <rcv guid="{B692A1D6-C16B-4DA7-9EA3-4E580D40A4C8}" action="delete"/>
  <rcv guid="{B692A1D6-C16B-4DA7-9EA3-4E580D40A4C8}"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 sId="3" quotePrefix="1">
    <oc r="B31" t="inlineStr">
      <is>
        <r>
          <t>- Sprzedaż paliwa gazowego - biometanu - należy przyjąć kwotę za 5,50 PLN/m</t>
        </r>
        <r>
          <rPr>
            <vertAlign val="superscript"/>
            <sz val="11"/>
            <color theme="1"/>
            <rFont val="Calibri"/>
            <family val="2"/>
            <charset val="238"/>
          </rPr>
          <t>3</t>
        </r>
        <r>
          <rPr>
            <sz val="11"/>
            <color theme="1"/>
            <rFont val="Calibri"/>
            <family val="2"/>
            <charset val="238"/>
          </rPr>
          <t xml:space="preserve"> (dla 34 MJ/m</t>
        </r>
        <r>
          <rPr>
            <vertAlign val="superscript"/>
            <sz val="11"/>
            <color theme="1"/>
            <rFont val="Calibri"/>
            <family val="2"/>
            <charset val="238"/>
          </rPr>
          <t>3</t>
        </r>
        <r>
          <rPr>
            <sz val="11"/>
            <color theme="1"/>
            <rFont val="Calibri"/>
            <family val="2"/>
            <charset val="238"/>
          </rPr>
          <t>) oraz kwotę za 6,15 PLN/m</t>
        </r>
        <r>
          <rPr>
            <vertAlign val="superscript"/>
            <sz val="11"/>
            <color theme="1"/>
            <rFont val="Calibri"/>
            <family val="2"/>
            <charset val="238"/>
          </rPr>
          <t>3</t>
        </r>
        <r>
          <rPr>
            <sz val="11"/>
            <color theme="1"/>
            <rFont val="Calibri"/>
            <family val="2"/>
            <charset val="238"/>
          </rPr>
          <t xml:space="preserve"> (dla 38 MJ/m</t>
        </r>
        <r>
          <rPr>
            <vertAlign val="superscript"/>
            <sz val="11"/>
            <color theme="1"/>
            <rFont val="Calibri"/>
            <family val="2"/>
            <charset val="238"/>
          </rPr>
          <t>3</t>
        </r>
        <r>
          <rPr>
            <sz val="11"/>
            <color theme="1"/>
            <rFont val="Calibri"/>
            <family val="2"/>
            <charset val="238"/>
          </rPr>
          <t>).</t>
        </r>
      </is>
    </oc>
    <nc r="B31" t="inlineStr">
      <is>
        <r>
          <t>- Sprzedaż paliwa gazowego - biometanu - należy przyjąć kwotę za 6,00 PLN/m</t>
        </r>
        <r>
          <rPr>
            <vertAlign val="superscript"/>
            <sz val="11"/>
            <color theme="1"/>
            <rFont val="Calibri"/>
            <family val="2"/>
            <charset val="238"/>
          </rPr>
          <t>3</t>
        </r>
        <r>
          <rPr>
            <sz val="11"/>
            <color theme="1"/>
            <rFont val="Calibri"/>
            <family val="2"/>
            <charset val="238"/>
          </rPr>
          <t xml:space="preserve"> (dla 34 MJ/m</t>
        </r>
        <r>
          <rPr>
            <vertAlign val="superscript"/>
            <sz val="11"/>
            <color theme="1"/>
            <rFont val="Calibri"/>
            <family val="2"/>
            <charset val="238"/>
          </rPr>
          <t>3</t>
        </r>
        <r>
          <rPr>
            <sz val="11"/>
            <color theme="1"/>
            <rFont val="Calibri"/>
            <family val="2"/>
            <charset val="238"/>
          </rPr>
          <t>) oraz kwotę za 6,70 PLN/m</t>
        </r>
        <r>
          <rPr>
            <vertAlign val="superscript"/>
            <sz val="11"/>
            <color theme="1"/>
            <rFont val="Calibri"/>
            <family val="2"/>
            <charset val="238"/>
          </rPr>
          <t>3</t>
        </r>
        <r>
          <rPr>
            <sz val="11"/>
            <color theme="1"/>
            <rFont val="Calibri"/>
            <family val="2"/>
            <charset val="238"/>
          </rPr>
          <t xml:space="preserve"> (dla 38 MJ/m</t>
        </r>
        <r>
          <rPr>
            <vertAlign val="superscript"/>
            <sz val="11"/>
            <color theme="1"/>
            <rFont val="Calibri"/>
            <family val="2"/>
            <charset val="238"/>
          </rPr>
          <t>3</t>
        </r>
        <r>
          <rPr>
            <sz val="11"/>
            <color theme="1"/>
            <rFont val="Calibri"/>
            <family val="2"/>
            <charset val="238"/>
          </rPr>
          <t>).</t>
        </r>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92A1D6-C16B-4DA7-9EA3-4E580D40A4C8}" action="delete"/>
  <rcv guid="{B692A1D6-C16B-4DA7-9EA3-4E580D40A4C8}"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 sId="2">
    <oc r="B14" t="inlineStr">
      <is>
        <t>8. Dla roku zero zablokowano możliwość wprowadzania przychodów oraz kosztów operacyjnych. Jedyną pozycją jaka może być wprowadzona dla roku zero są nakłady inwestycyjne, które Wnioskodawca wykazuje w zakładce „C.CAPEX”</t>
      </is>
    </oc>
    <nc r="B14" t="inlineStr">
      <is>
        <r>
          <t xml:space="preserve">8. </t>
        </r>
        <r>
          <rPr>
            <b/>
            <u/>
            <sz val="11"/>
            <color theme="1"/>
            <rFont val="Calibri"/>
            <family val="2"/>
            <charset val="238"/>
          </rPr>
          <t>Dla roku zero Wnioskodawca nie wprowadza przychodów oraz kosztów operacyjnych.</t>
        </r>
        <r>
          <rPr>
            <sz val="11"/>
            <color theme="1"/>
            <rFont val="Calibri"/>
            <family val="2"/>
            <charset val="238"/>
          </rPr>
          <t xml:space="preserve"> Jedyną pozycją, jaka może być wprowadzona dla roku zero są nakłady inwestycyjne, które Wnioskodawca wykazuje w zakładce „C.CAPEX”</t>
        </r>
      </is>
    </nc>
  </rcc>
  <rcv guid="{B692A1D6-C16B-4DA7-9EA3-4E580D40A4C8}" action="delete"/>
  <rcv guid="{B692A1D6-C16B-4DA7-9EA3-4E580D40A4C8}"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 sId="2">
    <oc r="B16" t="inlineStr">
      <is>
        <r>
          <t>10. Do oszacowania przychodów ze sprzedaży biometanu do sieci gazowej (zakładka "A. Sprzedaż"), Zamawiający zaproponował hipotetyczne ceny biometanu/m</t>
        </r>
        <r>
          <rPr>
            <vertAlign val="superscript"/>
            <sz val="11"/>
            <color theme="1"/>
            <rFont val="Calibri"/>
            <family val="2"/>
            <charset val="238"/>
          </rPr>
          <t>3</t>
        </r>
        <r>
          <rPr>
            <sz val="11"/>
            <color theme="1"/>
            <rFont val="Calibri"/>
            <family val="2"/>
            <charset val="238"/>
          </rPr>
          <t xml:space="preserve"> wprowadzanego do sieci.</t>
        </r>
      </is>
    </oc>
    <nc r="B16" t="inlineStr">
      <is>
        <r>
          <t xml:space="preserve">10. Do oszacowania przychodów ze sprzedaży biometanu do sieci gazowej (zakładka "A. Sprzedaż"), Zamawiający zaproponował </t>
        </r>
        <r>
          <rPr>
            <b/>
            <u/>
            <sz val="11"/>
            <color theme="1"/>
            <rFont val="Calibri"/>
            <family val="2"/>
            <charset val="238"/>
          </rPr>
          <t xml:space="preserve">hipotetyczne ceny biometanu </t>
        </r>
        <r>
          <rPr>
            <sz val="11"/>
            <color theme="1"/>
            <rFont val="Calibri"/>
            <family val="2"/>
            <charset val="238"/>
          </rPr>
          <t>wprowadzanego do sieci.</t>
        </r>
      </is>
    </nc>
  </rcc>
  <rcc rId="16" sId="3" quotePrefix="1">
    <oc r="B31" t="inlineStr">
      <is>
        <r>
          <t>- Sprzedaż paliwa gazowego - biometanu - należy przyjąć kwotę za 6,00 PLN/m</t>
        </r>
        <r>
          <rPr>
            <vertAlign val="superscript"/>
            <sz val="11"/>
            <color theme="1"/>
            <rFont val="Calibri"/>
            <family val="2"/>
            <charset val="238"/>
          </rPr>
          <t>3</t>
        </r>
        <r>
          <rPr>
            <sz val="11"/>
            <color theme="1"/>
            <rFont val="Calibri"/>
            <family val="2"/>
            <charset val="238"/>
          </rPr>
          <t xml:space="preserve"> (dla 34 MJ/m</t>
        </r>
        <r>
          <rPr>
            <vertAlign val="superscript"/>
            <sz val="11"/>
            <color theme="1"/>
            <rFont val="Calibri"/>
            <family val="2"/>
            <charset val="238"/>
          </rPr>
          <t>3</t>
        </r>
        <r>
          <rPr>
            <sz val="11"/>
            <color theme="1"/>
            <rFont val="Calibri"/>
            <family val="2"/>
            <charset val="238"/>
          </rPr>
          <t>) oraz kwotę za 6,70 PLN/m</t>
        </r>
        <r>
          <rPr>
            <vertAlign val="superscript"/>
            <sz val="11"/>
            <color theme="1"/>
            <rFont val="Calibri"/>
            <family val="2"/>
            <charset val="238"/>
          </rPr>
          <t>3</t>
        </r>
        <r>
          <rPr>
            <sz val="11"/>
            <color theme="1"/>
            <rFont val="Calibri"/>
            <family val="2"/>
            <charset val="238"/>
          </rPr>
          <t xml:space="preserve"> (dla 38 MJ/m</t>
        </r>
        <r>
          <rPr>
            <vertAlign val="superscript"/>
            <sz val="11"/>
            <color theme="1"/>
            <rFont val="Calibri"/>
            <family val="2"/>
            <charset val="238"/>
          </rPr>
          <t>3</t>
        </r>
        <r>
          <rPr>
            <sz val="11"/>
            <color theme="1"/>
            <rFont val="Calibri"/>
            <family val="2"/>
            <charset val="238"/>
          </rPr>
          <t>).</t>
        </r>
      </is>
    </oc>
    <nc r="B31" t="inlineStr">
      <is>
        <r>
          <t>- Sprzedaż paliwa gazowego - biometanu - należy przyjąć kwotę 6,00 PLN/m</t>
        </r>
        <r>
          <rPr>
            <vertAlign val="superscript"/>
            <sz val="11"/>
            <color theme="1"/>
            <rFont val="Calibri"/>
            <family val="2"/>
            <charset val="238"/>
          </rPr>
          <t>3</t>
        </r>
        <r>
          <rPr>
            <sz val="11"/>
            <color theme="1"/>
            <rFont val="Calibri"/>
            <family val="2"/>
            <charset val="238"/>
          </rPr>
          <t xml:space="preserve"> (dla 34 MJ/m</t>
        </r>
        <r>
          <rPr>
            <vertAlign val="superscript"/>
            <sz val="11"/>
            <color theme="1"/>
            <rFont val="Calibri"/>
            <family val="2"/>
            <charset val="238"/>
          </rPr>
          <t>3</t>
        </r>
        <r>
          <rPr>
            <sz val="11"/>
            <color theme="1"/>
            <rFont val="Calibri"/>
            <family val="2"/>
            <charset val="238"/>
          </rPr>
          <t>) oraz kwotę 6,70 PLN/m</t>
        </r>
        <r>
          <rPr>
            <vertAlign val="superscript"/>
            <sz val="11"/>
            <color theme="1"/>
            <rFont val="Calibri"/>
            <family val="2"/>
            <charset val="238"/>
          </rPr>
          <t>3</t>
        </r>
        <r>
          <rPr>
            <sz val="11"/>
            <color theme="1"/>
            <rFont val="Calibri"/>
            <family val="2"/>
            <charset val="238"/>
          </rPr>
          <t xml:space="preserve"> (dla 38 MJ/m</t>
        </r>
        <r>
          <rPr>
            <vertAlign val="superscript"/>
            <sz val="11"/>
            <color theme="1"/>
            <rFont val="Calibri"/>
            <family val="2"/>
            <charset val="238"/>
          </rPr>
          <t>3</t>
        </r>
        <r>
          <rPr>
            <sz val="11"/>
            <color theme="1"/>
            <rFont val="Calibri"/>
            <family val="2"/>
            <charset val="238"/>
          </rPr>
          <t xml:space="preserve">). </t>
        </r>
        <r>
          <rPr>
            <b/>
            <u/>
            <sz val="11"/>
            <color theme="1"/>
            <rFont val="Calibri"/>
            <family val="2"/>
            <charset val="238"/>
          </rPr>
          <t xml:space="preserve">Zamawiający przyjął powyższe ceny hipotetyczne na potrzeby obliczeń niniejszego arkusza kalkulacyjnego. </t>
        </r>
      </is>
    </nc>
  </rcc>
  <rcv guid="{B692A1D6-C16B-4DA7-9EA3-4E580D40A4C8}" action="delete"/>
  <rcv guid="{B692A1D6-C16B-4DA7-9EA3-4E580D40A4C8}"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692A1D6-C16B-4DA7-9EA3-4E580D40A4C8}" action="delete"/>
  <rcv guid="{B692A1D6-C16B-4DA7-9EA3-4E580D40A4C8}"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4839CAB5-5BA5-4DD4-95AB-44805C859BEF}" name="NCBR" id="-923847615" dateTime="2021-02-26T13:30:23"/>
</user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29"/>
  <sheetViews>
    <sheetView topLeftCell="A7" workbookViewId="0">
      <selection activeCell="B17" sqref="B17"/>
    </sheetView>
  </sheetViews>
  <sheetFormatPr defaultRowHeight="14.4" x14ac:dyDescent="0.3"/>
  <cols>
    <col min="2" max="2" width="55.44140625" customWidth="1"/>
    <col min="3" max="13" width="16.88671875" customWidth="1"/>
  </cols>
  <sheetData>
    <row r="4" spans="1:13" x14ac:dyDescent="0.3">
      <c r="H4" s="8" t="s">
        <v>0</v>
      </c>
    </row>
    <row r="6" spans="1:13" ht="18" x14ac:dyDescent="0.35">
      <c r="A6" s="101" t="s">
        <v>1</v>
      </c>
      <c r="B6" s="101"/>
      <c r="C6" s="101"/>
      <c r="D6" s="101"/>
      <c r="E6" s="101"/>
      <c r="F6" s="101"/>
      <c r="G6" s="101"/>
      <c r="H6" s="101"/>
      <c r="I6" s="101"/>
      <c r="J6" s="101"/>
      <c r="K6" s="101"/>
    </row>
    <row r="9" spans="1:13" x14ac:dyDescent="0.3">
      <c r="B9" s="102" t="s">
        <v>2</v>
      </c>
      <c r="C9" s="104" t="s">
        <v>3</v>
      </c>
      <c r="D9" s="105"/>
      <c r="E9" s="105"/>
      <c r="F9" s="105"/>
      <c r="G9" s="105"/>
      <c r="H9" s="105"/>
      <c r="I9" s="105"/>
      <c r="J9" s="105"/>
      <c r="K9" s="105"/>
      <c r="L9" s="105"/>
      <c r="M9" s="106"/>
    </row>
    <row r="10" spans="1:13" x14ac:dyDescent="0.3">
      <c r="B10" s="103"/>
      <c r="C10" s="49">
        <v>0</v>
      </c>
      <c r="D10" s="50">
        <v>1</v>
      </c>
      <c r="E10" s="49">
        <v>2</v>
      </c>
      <c r="F10" s="49">
        <v>3</v>
      </c>
      <c r="G10" s="50">
        <v>4</v>
      </c>
      <c r="H10" s="49">
        <v>5</v>
      </c>
      <c r="I10" s="49">
        <v>6</v>
      </c>
      <c r="J10" s="50">
        <v>7</v>
      </c>
      <c r="K10" s="49">
        <v>8</v>
      </c>
      <c r="L10" s="49">
        <v>9</v>
      </c>
      <c r="M10" s="49">
        <v>10</v>
      </c>
    </row>
    <row r="11" spans="1:13" x14ac:dyDescent="0.3">
      <c r="B11" s="16" t="s">
        <v>4</v>
      </c>
      <c r="C11" s="17">
        <f>'A. Sprzedaż'!D19</f>
        <v>0</v>
      </c>
      <c r="D11" s="17">
        <f>'A. Sprzedaż'!E19</f>
        <v>0</v>
      </c>
      <c r="E11" s="17">
        <f>'A. Sprzedaż'!F19</f>
        <v>0</v>
      </c>
      <c r="F11" s="17">
        <f>'A. Sprzedaż'!G19</f>
        <v>0</v>
      </c>
      <c r="G11" s="17">
        <f>'A. Sprzedaż'!H19</f>
        <v>0</v>
      </c>
      <c r="H11" s="17">
        <f>'A. Sprzedaż'!I19</f>
        <v>0</v>
      </c>
      <c r="I11" s="17">
        <f>'A. Sprzedaż'!J19</f>
        <v>0</v>
      </c>
      <c r="J11" s="17">
        <f>'A. Sprzedaż'!K19</f>
        <v>0</v>
      </c>
      <c r="K11" s="17">
        <f>'A. Sprzedaż'!L19</f>
        <v>0</v>
      </c>
      <c r="L11" s="17">
        <f>'A. Sprzedaż'!M19</f>
        <v>0</v>
      </c>
      <c r="M11" s="18">
        <f>'A. Sprzedaż'!N19</f>
        <v>0</v>
      </c>
    </row>
    <row r="12" spans="1:13" x14ac:dyDescent="0.3">
      <c r="B12" s="19" t="s">
        <v>5</v>
      </c>
      <c r="C12" s="20">
        <f>SUM(C13:C18)</f>
        <v>0</v>
      </c>
      <c r="D12" s="20">
        <f t="shared" ref="D12:M12" si="0">SUM(D13:D18)</f>
        <v>0</v>
      </c>
      <c r="E12" s="20">
        <f t="shared" si="0"/>
        <v>0</v>
      </c>
      <c r="F12" s="20">
        <f t="shared" si="0"/>
        <v>0</v>
      </c>
      <c r="G12" s="20">
        <f t="shared" si="0"/>
        <v>0</v>
      </c>
      <c r="H12" s="20">
        <f t="shared" si="0"/>
        <v>0</v>
      </c>
      <c r="I12" s="20">
        <f t="shared" si="0"/>
        <v>0</v>
      </c>
      <c r="J12" s="20">
        <f t="shared" si="0"/>
        <v>0</v>
      </c>
      <c r="K12" s="20">
        <f t="shared" si="0"/>
        <v>0</v>
      </c>
      <c r="L12" s="20">
        <f t="shared" si="0"/>
        <v>0</v>
      </c>
      <c r="M12" s="21">
        <f t="shared" si="0"/>
        <v>0</v>
      </c>
    </row>
    <row r="13" spans="1:13" x14ac:dyDescent="0.3">
      <c r="B13" s="2" t="s">
        <v>6</v>
      </c>
      <c r="C13" s="13">
        <v>0</v>
      </c>
      <c r="D13" s="13">
        <f>'B.1. Substraty'!E14</f>
        <v>0</v>
      </c>
      <c r="E13" s="13">
        <f>D13</f>
        <v>0</v>
      </c>
      <c r="F13" s="13">
        <f t="shared" ref="F13:M13" si="1">E13</f>
        <v>0</v>
      </c>
      <c r="G13" s="13">
        <f t="shared" si="1"/>
        <v>0</v>
      </c>
      <c r="H13" s="13">
        <f t="shared" si="1"/>
        <v>0</v>
      </c>
      <c r="I13" s="13">
        <f t="shared" si="1"/>
        <v>0</v>
      </c>
      <c r="J13" s="13">
        <f t="shared" si="1"/>
        <v>0</v>
      </c>
      <c r="K13" s="13">
        <f t="shared" si="1"/>
        <v>0</v>
      </c>
      <c r="L13" s="13">
        <f t="shared" si="1"/>
        <v>0</v>
      </c>
      <c r="M13" s="14">
        <f t="shared" si="1"/>
        <v>0</v>
      </c>
    </row>
    <row r="14" spans="1:13" x14ac:dyDescent="0.3">
      <c r="B14" s="2" t="s">
        <v>7</v>
      </c>
      <c r="C14" s="23">
        <f>'B.2. Koszty materiałowe'!D19</f>
        <v>0</v>
      </c>
      <c r="D14" s="23">
        <f>'B.2. Koszty materiałowe'!E19</f>
        <v>0</v>
      </c>
      <c r="E14" s="23">
        <f>'B.2. Koszty materiałowe'!F19</f>
        <v>0</v>
      </c>
      <c r="F14" s="23">
        <f>'B.2. Koszty materiałowe'!G19</f>
        <v>0</v>
      </c>
      <c r="G14" s="23">
        <f>'B.2. Koszty materiałowe'!H19</f>
        <v>0</v>
      </c>
      <c r="H14" s="23">
        <f>'B.2. Koszty materiałowe'!I19</f>
        <v>0</v>
      </c>
      <c r="I14" s="23">
        <f>'B.2. Koszty materiałowe'!J19</f>
        <v>0</v>
      </c>
      <c r="J14" s="23">
        <f>'B.2. Koszty materiałowe'!K19</f>
        <v>0</v>
      </c>
      <c r="K14" s="23">
        <f>'B.2. Koszty materiałowe'!L19</f>
        <v>0</v>
      </c>
      <c r="L14" s="23">
        <f>'B.2. Koszty materiałowe'!M19</f>
        <v>0</v>
      </c>
      <c r="M14" s="25">
        <f>'B.2. Koszty materiałowe'!N19</f>
        <v>0</v>
      </c>
    </row>
    <row r="15" spans="1:13" x14ac:dyDescent="0.3">
      <c r="B15" s="2" t="s">
        <v>8</v>
      </c>
      <c r="C15" s="13">
        <f>'B.3. Koszty energii obcej'!D19</f>
        <v>0</v>
      </c>
      <c r="D15" s="13">
        <f>'B.3. Koszty energii obcej'!E19</f>
        <v>0</v>
      </c>
      <c r="E15" s="13">
        <f>'B.3. Koszty energii obcej'!F19</f>
        <v>0</v>
      </c>
      <c r="F15" s="13">
        <f>'B.3. Koszty energii obcej'!G19</f>
        <v>0</v>
      </c>
      <c r="G15" s="13">
        <f>'B.3. Koszty energii obcej'!H19</f>
        <v>0</v>
      </c>
      <c r="H15" s="13">
        <f>'B.3. Koszty energii obcej'!I19</f>
        <v>0</v>
      </c>
      <c r="I15" s="13">
        <f>'B.3. Koszty energii obcej'!J19</f>
        <v>0</v>
      </c>
      <c r="J15" s="13">
        <f>'B.3. Koszty energii obcej'!K19</f>
        <v>0</v>
      </c>
      <c r="K15" s="13">
        <f>'B.3. Koszty energii obcej'!L19</f>
        <v>0</v>
      </c>
      <c r="L15" s="13">
        <f>'B.3. Koszty energii obcej'!M19</f>
        <v>0</v>
      </c>
      <c r="M15" s="14">
        <f>'B.3. Koszty energii obcej'!N19</f>
        <v>0</v>
      </c>
    </row>
    <row r="16" spans="1:13" x14ac:dyDescent="0.3">
      <c r="B16" s="2" t="s">
        <v>9</v>
      </c>
      <c r="C16" s="13">
        <f>'B.4. Koszty usług obcych'!D19</f>
        <v>0</v>
      </c>
      <c r="D16" s="13">
        <f>'B.4. Koszty usług obcych'!E19</f>
        <v>0</v>
      </c>
      <c r="E16" s="13">
        <f>'B.4. Koszty usług obcych'!F19</f>
        <v>0</v>
      </c>
      <c r="F16" s="13">
        <f>'B.4. Koszty usług obcych'!G19</f>
        <v>0</v>
      </c>
      <c r="G16" s="13">
        <f>'B.4. Koszty usług obcych'!H19</f>
        <v>0</v>
      </c>
      <c r="H16" s="13">
        <f>'B.4. Koszty usług obcych'!I19</f>
        <v>0</v>
      </c>
      <c r="I16" s="13">
        <f>'B.4. Koszty usług obcych'!J19</f>
        <v>0</v>
      </c>
      <c r="J16" s="13">
        <f>'B.4. Koszty usług obcych'!K19</f>
        <v>0</v>
      </c>
      <c r="K16" s="13">
        <f>'B.4. Koszty usług obcych'!L19</f>
        <v>0</v>
      </c>
      <c r="L16" s="13">
        <f>'B.4. Koszty usług obcych'!M19</f>
        <v>0</v>
      </c>
      <c r="M16" s="14">
        <f>'B.4. Koszty usług obcych'!N19</f>
        <v>0</v>
      </c>
    </row>
    <row r="17" spans="2:13" x14ac:dyDescent="0.3">
      <c r="B17" s="2" t="s">
        <v>10</v>
      </c>
      <c r="C17" s="13">
        <f>'B.5. Koszty pracy'!D19</f>
        <v>0</v>
      </c>
      <c r="D17" s="13">
        <f>'B.5. Koszty pracy'!E19</f>
        <v>0</v>
      </c>
      <c r="E17" s="13">
        <f>'B.5. Koszty pracy'!F19</f>
        <v>0</v>
      </c>
      <c r="F17" s="13">
        <f>'B.5. Koszty pracy'!G19</f>
        <v>0</v>
      </c>
      <c r="G17" s="13">
        <f>'B.5. Koszty pracy'!H19</f>
        <v>0</v>
      </c>
      <c r="H17" s="13">
        <f>'B.5. Koszty pracy'!I19</f>
        <v>0</v>
      </c>
      <c r="I17" s="13">
        <f>'B.5. Koszty pracy'!J19</f>
        <v>0</v>
      </c>
      <c r="J17" s="13">
        <f>'B.5. Koszty pracy'!K19</f>
        <v>0</v>
      </c>
      <c r="K17" s="13">
        <f>'B.5. Koszty pracy'!L19</f>
        <v>0</v>
      </c>
      <c r="L17" s="13">
        <f>'B.5. Koszty pracy'!M19</f>
        <v>0</v>
      </c>
      <c r="M17" s="14">
        <f>'B.5. Koszty pracy'!N19</f>
        <v>0</v>
      </c>
    </row>
    <row r="18" spans="2:13" x14ac:dyDescent="0.3">
      <c r="B18" s="10" t="s">
        <v>11</v>
      </c>
      <c r="C18" s="24">
        <f>'B.6. Pozostałe koszty'!D19</f>
        <v>0</v>
      </c>
      <c r="D18" s="24">
        <f>'B.6. Pozostałe koszty'!E19</f>
        <v>0</v>
      </c>
      <c r="E18" s="24">
        <f>'B.6. Pozostałe koszty'!F19</f>
        <v>0</v>
      </c>
      <c r="F18" s="24">
        <f>'B.6. Pozostałe koszty'!G19</f>
        <v>0</v>
      </c>
      <c r="G18" s="24">
        <f>'B.6. Pozostałe koszty'!H19</f>
        <v>0</v>
      </c>
      <c r="H18" s="24">
        <f>'B.6. Pozostałe koszty'!I19</f>
        <v>0</v>
      </c>
      <c r="I18" s="24">
        <f>'B.6. Pozostałe koszty'!J19</f>
        <v>0</v>
      </c>
      <c r="J18" s="24">
        <f>'B.6. Pozostałe koszty'!K19</f>
        <v>0</v>
      </c>
      <c r="K18" s="24">
        <f>'B.6. Pozostałe koszty'!L19</f>
        <v>0</v>
      </c>
      <c r="L18" s="24">
        <f>'B.6. Pozostałe koszty'!M19</f>
        <v>0</v>
      </c>
      <c r="M18" s="26">
        <f>'B.6. Pozostałe koszty'!N19</f>
        <v>0</v>
      </c>
    </row>
    <row r="19" spans="2:13" x14ac:dyDescent="0.3">
      <c r="B19" s="28" t="s">
        <v>12</v>
      </c>
      <c r="C19" s="29">
        <f>C11-C12</f>
        <v>0</v>
      </c>
      <c r="D19" s="29">
        <f t="shared" ref="D19:M19" si="2">D11-D12</f>
        <v>0</v>
      </c>
      <c r="E19" s="29">
        <f t="shared" si="2"/>
        <v>0</v>
      </c>
      <c r="F19" s="29">
        <f t="shared" si="2"/>
        <v>0</v>
      </c>
      <c r="G19" s="29">
        <f t="shared" si="2"/>
        <v>0</v>
      </c>
      <c r="H19" s="29">
        <f t="shared" si="2"/>
        <v>0</v>
      </c>
      <c r="I19" s="29">
        <f t="shared" si="2"/>
        <v>0</v>
      </c>
      <c r="J19" s="29">
        <f t="shared" si="2"/>
        <v>0</v>
      </c>
      <c r="K19" s="29">
        <f t="shared" si="2"/>
        <v>0</v>
      </c>
      <c r="L19" s="29">
        <f t="shared" si="2"/>
        <v>0</v>
      </c>
      <c r="M19" s="30">
        <f t="shared" si="2"/>
        <v>0</v>
      </c>
    </row>
    <row r="20" spans="2:13" x14ac:dyDescent="0.3">
      <c r="B20" s="22" t="s">
        <v>13</v>
      </c>
      <c r="C20" s="1">
        <f>'C. CAPEX'!D19</f>
        <v>0</v>
      </c>
      <c r="D20" s="1">
        <f>'C. CAPEX'!E19</f>
        <v>0</v>
      </c>
      <c r="E20" s="1">
        <f>'C. CAPEX'!F19</f>
        <v>0</v>
      </c>
      <c r="F20" s="1">
        <f>'C. CAPEX'!G19</f>
        <v>0</v>
      </c>
      <c r="G20" s="1">
        <f>'C. CAPEX'!H19</f>
        <v>0</v>
      </c>
      <c r="H20" s="1">
        <f>'C. CAPEX'!I19</f>
        <v>0</v>
      </c>
      <c r="I20" s="1">
        <f>'C. CAPEX'!J19</f>
        <v>0</v>
      </c>
      <c r="J20" s="1">
        <f>'C. CAPEX'!K19</f>
        <v>0</v>
      </c>
      <c r="K20" s="1">
        <f>'C. CAPEX'!L19</f>
        <v>0</v>
      </c>
      <c r="L20" s="1">
        <f>'C. CAPEX'!M19</f>
        <v>0</v>
      </c>
      <c r="M20" s="1">
        <f>'C. CAPEX'!N19</f>
        <v>0</v>
      </c>
    </row>
    <row r="21" spans="2:13" x14ac:dyDescent="0.3">
      <c r="B21" s="28" t="s">
        <v>14</v>
      </c>
      <c r="C21" s="29">
        <f>C19-C20</f>
        <v>0</v>
      </c>
      <c r="D21" s="29">
        <f t="shared" ref="D21:M21" si="3">D19-D20</f>
        <v>0</v>
      </c>
      <c r="E21" s="29">
        <f t="shared" si="3"/>
        <v>0</v>
      </c>
      <c r="F21" s="29">
        <f t="shared" si="3"/>
        <v>0</v>
      </c>
      <c r="G21" s="29">
        <f t="shared" si="3"/>
        <v>0</v>
      </c>
      <c r="H21" s="29">
        <f t="shared" si="3"/>
        <v>0</v>
      </c>
      <c r="I21" s="29">
        <f t="shared" si="3"/>
        <v>0</v>
      </c>
      <c r="J21" s="29">
        <f t="shared" si="3"/>
        <v>0</v>
      </c>
      <c r="K21" s="29">
        <f t="shared" si="3"/>
        <v>0</v>
      </c>
      <c r="L21" s="29">
        <f t="shared" si="3"/>
        <v>0</v>
      </c>
      <c r="M21" s="30">
        <f t="shared" si="3"/>
        <v>0</v>
      </c>
    </row>
    <row r="22" spans="2:13" x14ac:dyDescent="0.3">
      <c r="B22" s="27" t="s">
        <v>15</v>
      </c>
      <c r="C22" s="32">
        <f>1/(1+$C$25)^C10</f>
        <v>1</v>
      </c>
      <c r="D22" s="32">
        <f t="shared" ref="D22:M22" si="4">1/(1+$C$25)^D10</f>
        <v>0.94339622641509424</v>
      </c>
      <c r="E22" s="32">
        <f t="shared" si="4"/>
        <v>0.88999644001423983</v>
      </c>
      <c r="F22" s="32">
        <f t="shared" si="4"/>
        <v>0.8396192830323016</v>
      </c>
      <c r="G22" s="32">
        <f t="shared" si="4"/>
        <v>0.79209366323802044</v>
      </c>
      <c r="H22" s="32">
        <f t="shared" si="4"/>
        <v>0.74725817286605689</v>
      </c>
      <c r="I22" s="32">
        <f t="shared" si="4"/>
        <v>0.70496054043967626</v>
      </c>
      <c r="J22" s="32">
        <f t="shared" si="4"/>
        <v>0.66505711362233599</v>
      </c>
      <c r="K22" s="32">
        <f t="shared" si="4"/>
        <v>0.62741237134182648</v>
      </c>
      <c r="L22" s="32">
        <f t="shared" si="4"/>
        <v>0.59189846353002495</v>
      </c>
      <c r="M22" s="33">
        <f t="shared" si="4"/>
        <v>0.55839477691511785</v>
      </c>
    </row>
    <row r="23" spans="2:13" x14ac:dyDescent="0.3">
      <c r="B23" s="36" t="s">
        <v>16</v>
      </c>
      <c r="C23" s="34">
        <f>C21*C22</f>
        <v>0</v>
      </c>
      <c r="D23" s="34">
        <f t="shared" ref="D23:M23" si="5">D21*D22</f>
        <v>0</v>
      </c>
      <c r="E23" s="34">
        <f t="shared" si="5"/>
        <v>0</v>
      </c>
      <c r="F23" s="34">
        <f t="shared" si="5"/>
        <v>0</v>
      </c>
      <c r="G23" s="34">
        <f t="shared" si="5"/>
        <v>0</v>
      </c>
      <c r="H23" s="34">
        <f t="shared" si="5"/>
        <v>0</v>
      </c>
      <c r="I23" s="34">
        <f t="shared" si="5"/>
        <v>0</v>
      </c>
      <c r="J23" s="34">
        <f t="shared" si="5"/>
        <v>0</v>
      </c>
      <c r="K23" s="34">
        <f t="shared" si="5"/>
        <v>0</v>
      </c>
      <c r="L23" s="34">
        <f t="shared" si="5"/>
        <v>0</v>
      </c>
      <c r="M23" s="35">
        <f t="shared" si="5"/>
        <v>0</v>
      </c>
    </row>
    <row r="25" spans="2:13" x14ac:dyDescent="0.3">
      <c r="B25" s="9" t="s">
        <v>17</v>
      </c>
      <c r="C25" s="31">
        <v>0.06</v>
      </c>
    </row>
    <row r="27" spans="2:13" ht="49.2" x14ac:dyDescent="0.3">
      <c r="B27" s="51" t="s">
        <v>18</v>
      </c>
      <c r="C27" s="107">
        <f>SUM(C23:M23)</f>
        <v>0</v>
      </c>
      <c r="D27" s="108"/>
    </row>
    <row r="29" spans="2:13" x14ac:dyDescent="0.3">
      <c r="D29" s="1"/>
    </row>
  </sheetData>
  <sheetProtection algorithmName="SHA-512" hashValue="Sda3/bDgOW8Q3oat9hNPNKtERThNQxzyg5qjoGJsKyTg31FY44m5DAFLBSRQ8lRtWnM1J1CmHYWpkDLmHI3dYA==" saltValue="4AZWsaCLM+RW4eZfiEn6Zg==" spinCount="100000" sheet="1" objects="1" scenarios="1"/>
  <customSheetViews>
    <customSheetView guid="{B692A1D6-C16B-4DA7-9EA3-4E580D40A4C8}" topLeftCell="A7">
      <selection activeCell="B17" sqref="B17"/>
      <pageMargins left="0.7" right="0.7" top="0.75" bottom="0.75" header="0.3" footer="0.3"/>
      <pageSetup paperSize="9" orientation="portrait" r:id="rId1"/>
    </customSheetView>
    <customSheetView guid="{334E5C15-3ABF-465A-AC51-5F538CFC17D0}">
      <selection activeCell="B17" sqref="B17"/>
      <pageMargins left="0.7" right="0.7" top="0.75" bottom="0.75" header="0.3" footer="0.3"/>
      <pageSetup paperSize="9" orientation="portrait" r:id="rId2"/>
    </customSheetView>
  </customSheetViews>
  <mergeCells count="4">
    <mergeCell ref="A6:K6"/>
    <mergeCell ref="B9:B10"/>
    <mergeCell ref="C9:M9"/>
    <mergeCell ref="C27:D27"/>
  </mergeCells>
  <pageMargins left="0.7" right="0.7" top="0.75" bottom="0.75" header="0.3" footer="0.3"/>
  <pageSetup paperSize="9"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42"/>
  <sheetViews>
    <sheetView topLeftCell="A19" workbookViewId="0">
      <selection activeCell="E19" sqref="E19"/>
    </sheetView>
  </sheetViews>
  <sheetFormatPr defaultRowHeight="14.4" x14ac:dyDescent="0.3"/>
  <cols>
    <col min="2" max="2" width="62.88671875" customWidth="1"/>
    <col min="3" max="3" width="15.6640625" customWidth="1"/>
    <col min="4" max="14" width="16" customWidth="1"/>
  </cols>
  <sheetData>
    <row r="2" spans="2:14" x14ac:dyDescent="0.3">
      <c r="B2" s="124" t="s">
        <v>151</v>
      </c>
      <c r="C2" s="124"/>
      <c r="D2" s="124"/>
      <c r="E2" s="124"/>
      <c r="F2" s="124"/>
      <c r="G2" s="124"/>
      <c r="H2" s="124"/>
      <c r="I2" s="124"/>
      <c r="J2" s="124"/>
      <c r="K2" s="124"/>
      <c r="L2" s="124"/>
      <c r="M2" s="124"/>
      <c r="N2" s="124"/>
    </row>
    <row r="4" spans="2:14" x14ac:dyDescent="0.3">
      <c r="B4" s="102" t="s">
        <v>152</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153</v>
      </c>
      <c r="C6" s="83"/>
      <c r="D6" s="84"/>
      <c r="E6" s="85"/>
      <c r="F6" s="86"/>
      <c r="G6" s="87"/>
      <c r="H6" s="87"/>
      <c r="I6" s="87"/>
      <c r="J6" s="87"/>
      <c r="K6" s="87"/>
      <c r="L6" s="87"/>
      <c r="M6" s="87"/>
      <c r="N6" s="88"/>
    </row>
    <row r="7" spans="2:14" x14ac:dyDescent="0.3">
      <c r="B7" s="89" t="s">
        <v>154</v>
      </c>
      <c r="C7" s="89"/>
      <c r="D7" s="82"/>
      <c r="E7" s="82"/>
      <c r="F7" s="82"/>
      <c r="G7" s="82"/>
      <c r="H7" s="82"/>
      <c r="I7" s="82"/>
      <c r="J7" s="82"/>
      <c r="K7" s="82"/>
      <c r="L7" s="82"/>
      <c r="M7" s="82"/>
      <c r="N7" s="82"/>
    </row>
    <row r="8" spans="2:14" x14ac:dyDescent="0.3">
      <c r="B8" s="89" t="s">
        <v>130</v>
      </c>
      <c r="C8" s="89"/>
      <c r="D8" s="82"/>
      <c r="E8" s="82"/>
      <c r="F8" s="82"/>
      <c r="G8" s="82"/>
      <c r="H8" s="82"/>
      <c r="I8" s="82"/>
      <c r="J8" s="82"/>
      <c r="K8" s="82"/>
      <c r="L8" s="82"/>
      <c r="M8" s="82"/>
      <c r="N8" s="82"/>
    </row>
    <row r="9" spans="2:14" x14ac:dyDescent="0.3">
      <c r="B9" s="90" t="s">
        <v>29</v>
      </c>
      <c r="C9" s="90"/>
      <c r="D9" s="91">
        <f>D7*D8</f>
        <v>0</v>
      </c>
      <c r="E9" s="91">
        <f t="shared" ref="E9:N9" si="0">E7*E8</f>
        <v>0</v>
      </c>
      <c r="F9" s="91">
        <f t="shared" si="0"/>
        <v>0</v>
      </c>
      <c r="G9" s="91">
        <f t="shared" si="0"/>
        <v>0</v>
      </c>
      <c r="H9" s="91">
        <f t="shared" si="0"/>
        <v>0</v>
      </c>
      <c r="I9" s="91">
        <f t="shared" si="0"/>
        <v>0</v>
      </c>
      <c r="J9" s="91">
        <f t="shared" si="0"/>
        <v>0</v>
      </c>
      <c r="K9" s="91">
        <f t="shared" si="0"/>
        <v>0</v>
      </c>
      <c r="L9" s="91">
        <f t="shared" si="0"/>
        <v>0</v>
      </c>
      <c r="M9" s="91">
        <f t="shared" si="0"/>
        <v>0</v>
      </c>
      <c r="N9" s="91">
        <f t="shared" si="0"/>
        <v>0</v>
      </c>
    </row>
    <row r="10" spans="2:14" s="7" customFormat="1" x14ac:dyDescent="0.3">
      <c r="B10" s="83" t="s">
        <v>155</v>
      </c>
      <c r="C10" s="83"/>
      <c r="D10" s="84"/>
      <c r="E10" s="84"/>
      <c r="F10" s="84"/>
      <c r="G10" s="84"/>
      <c r="H10" s="84"/>
      <c r="I10" s="84"/>
      <c r="J10" s="84"/>
      <c r="K10" s="84"/>
      <c r="L10" s="84"/>
      <c r="M10" s="84"/>
      <c r="N10" s="84"/>
    </row>
    <row r="11" spans="2:14" x14ac:dyDescent="0.3">
      <c r="B11" s="89" t="s">
        <v>154</v>
      </c>
      <c r="C11" s="89"/>
      <c r="D11" s="82"/>
      <c r="E11" s="82"/>
      <c r="F11" s="82"/>
      <c r="G11" s="82"/>
      <c r="H11" s="82"/>
      <c r="I11" s="82"/>
      <c r="J11" s="82"/>
      <c r="K11" s="82"/>
      <c r="L11" s="82"/>
      <c r="M11" s="82"/>
      <c r="N11" s="82"/>
    </row>
    <row r="12" spans="2:14" x14ac:dyDescent="0.3">
      <c r="B12" s="89" t="s">
        <v>130</v>
      </c>
      <c r="C12" s="89"/>
      <c r="D12" s="82"/>
      <c r="E12" s="82"/>
      <c r="F12" s="82"/>
      <c r="G12" s="82"/>
      <c r="H12" s="82"/>
      <c r="I12" s="82"/>
      <c r="J12" s="82"/>
      <c r="K12" s="82"/>
      <c r="L12" s="82"/>
      <c r="M12" s="82"/>
      <c r="N12" s="82"/>
    </row>
    <row r="13" spans="2:14" x14ac:dyDescent="0.3">
      <c r="B13" s="90" t="s">
        <v>29</v>
      </c>
      <c r="C13" s="90"/>
      <c r="D13" s="91">
        <f>D11*D12</f>
        <v>0</v>
      </c>
      <c r="E13" s="91">
        <f t="shared" ref="E13:N13" si="1">E11*E12</f>
        <v>0</v>
      </c>
      <c r="F13" s="91">
        <f t="shared" si="1"/>
        <v>0</v>
      </c>
      <c r="G13" s="91">
        <f t="shared" si="1"/>
        <v>0</v>
      </c>
      <c r="H13" s="91">
        <f t="shared" si="1"/>
        <v>0</v>
      </c>
      <c r="I13" s="91">
        <f t="shared" si="1"/>
        <v>0</v>
      </c>
      <c r="J13" s="91">
        <f t="shared" si="1"/>
        <v>0</v>
      </c>
      <c r="K13" s="91">
        <f t="shared" si="1"/>
        <v>0</v>
      </c>
      <c r="L13" s="91">
        <f t="shared" si="1"/>
        <v>0</v>
      </c>
      <c r="M13" s="91">
        <f t="shared" si="1"/>
        <v>0</v>
      </c>
      <c r="N13" s="91">
        <f t="shared" si="1"/>
        <v>0</v>
      </c>
    </row>
    <row r="14" spans="2:14" s="7" customFormat="1" x14ac:dyDescent="0.3">
      <c r="B14" s="83" t="s">
        <v>156</v>
      </c>
      <c r="C14" s="83"/>
      <c r="D14" s="84"/>
      <c r="E14" s="84"/>
      <c r="F14" s="84"/>
      <c r="G14" s="84"/>
      <c r="H14" s="84"/>
      <c r="I14" s="84"/>
      <c r="J14" s="84"/>
      <c r="K14" s="84"/>
      <c r="L14" s="84"/>
      <c r="M14" s="84"/>
      <c r="N14" s="84"/>
    </row>
    <row r="15" spans="2:14" x14ac:dyDescent="0.3">
      <c r="B15" s="89" t="s">
        <v>154</v>
      </c>
      <c r="C15" s="89"/>
      <c r="D15" s="82"/>
      <c r="E15" s="82"/>
      <c r="F15" s="82"/>
      <c r="G15" s="82"/>
      <c r="H15" s="82"/>
      <c r="I15" s="82"/>
      <c r="J15" s="82"/>
      <c r="K15" s="82"/>
      <c r="L15" s="82"/>
      <c r="M15" s="82"/>
      <c r="N15" s="82"/>
    </row>
    <row r="16" spans="2:14" x14ac:dyDescent="0.3">
      <c r="B16" s="89" t="s">
        <v>130</v>
      </c>
      <c r="C16" s="89"/>
      <c r="D16" s="82"/>
      <c r="E16" s="82"/>
      <c r="F16" s="82"/>
      <c r="G16" s="82"/>
      <c r="H16" s="82"/>
      <c r="I16" s="82"/>
      <c r="J16" s="82"/>
      <c r="K16" s="82"/>
      <c r="L16" s="82"/>
      <c r="M16" s="82"/>
      <c r="N16" s="82"/>
    </row>
    <row r="17" spans="2:14" x14ac:dyDescent="0.3">
      <c r="B17" s="90" t="s">
        <v>29</v>
      </c>
      <c r="C17" s="90"/>
      <c r="D17" s="91">
        <f>D15*D16</f>
        <v>0</v>
      </c>
      <c r="E17" s="91">
        <f t="shared" ref="E17:N17" si="2">E15*E16</f>
        <v>0</v>
      </c>
      <c r="F17" s="91">
        <f t="shared" si="2"/>
        <v>0</v>
      </c>
      <c r="G17" s="91">
        <f t="shared" si="2"/>
        <v>0</v>
      </c>
      <c r="H17" s="91">
        <f t="shared" si="2"/>
        <v>0</v>
      </c>
      <c r="I17" s="91">
        <f t="shared" si="2"/>
        <v>0</v>
      </c>
      <c r="J17" s="91">
        <f t="shared" si="2"/>
        <v>0</v>
      </c>
      <c r="K17" s="91">
        <f t="shared" si="2"/>
        <v>0</v>
      </c>
      <c r="L17" s="91">
        <f t="shared" si="2"/>
        <v>0</v>
      </c>
      <c r="M17" s="91">
        <f t="shared" si="2"/>
        <v>0</v>
      </c>
      <c r="N17" s="91">
        <f t="shared" si="2"/>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3">E9+E13+E17</f>
        <v>0</v>
      </c>
      <c r="F19" s="98">
        <f t="shared" si="3"/>
        <v>0</v>
      </c>
      <c r="G19" s="98">
        <f t="shared" si="3"/>
        <v>0</v>
      </c>
      <c r="H19" s="98">
        <f t="shared" si="3"/>
        <v>0</v>
      </c>
      <c r="I19" s="98">
        <f t="shared" si="3"/>
        <v>0</v>
      </c>
      <c r="J19" s="98">
        <f t="shared" si="3"/>
        <v>0</v>
      </c>
      <c r="K19" s="98">
        <f t="shared" si="3"/>
        <v>0</v>
      </c>
      <c r="L19" s="98">
        <f t="shared" si="3"/>
        <v>0</v>
      </c>
      <c r="M19" s="98">
        <f t="shared" si="3"/>
        <v>0</v>
      </c>
      <c r="N19" s="99">
        <f t="shared" si="3"/>
        <v>0</v>
      </c>
    </row>
    <row r="22" spans="2:14" x14ac:dyDescent="0.3">
      <c r="B22" s="11" t="s">
        <v>157</v>
      </c>
      <c r="C22" s="15"/>
    </row>
    <row r="23" spans="2:14" x14ac:dyDescent="0.3">
      <c r="B23" s="100" t="s">
        <v>158</v>
      </c>
      <c r="C23" s="100"/>
      <c r="D23" s="100"/>
      <c r="E23" s="100"/>
      <c r="F23" s="100"/>
      <c r="G23" s="100"/>
      <c r="H23" s="100"/>
      <c r="I23" s="100"/>
      <c r="J23" s="100"/>
      <c r="K23" s="100"/>
      <c r="L23" s="100"/>
      <c r="M23" s="100"/>
      <c r="N23" s="100"/>
    </row>
    <row r="24" spans="2:14" x14ac:dyDescent="0.3">
      <c r="B24" s="100" t="s">
        <v>159</v>
      </c>
      <c r="C24" s="100"/>
      <c r="D24" s="100"/>
      <c r="E24" s="100"/>
      <c r="F24" s="100"/>
      <c r="G24" s="100"/>
      <c r="H24" s="100"/>
      <c r="I24" s="100"/>
      <c r="J24" s="100"/>
      <c r="K24" s="100"/>
      <c r="L24" s="100"/>
      <c r="M24" s="100"/>
      <c r="N24" s="100"/>
    </row>
    <row r="25" spans="2:14" x14ac:dyDescent="0.3">
      <c r="B25" s="100" t="s">
        <v>160</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7" spans="2:14" s="40" customFormat="1" x14ac:dyDescent="0.3"/>
    <row r="29" spans="2:14" x14ac:dyDescent="0.3">
      <c r="B29" s="133" t="s">
        <v>39</v>
      </c>
      <c r="C29" s="133"/>
      <c r="D29" s="133"/>
      <c r="E29" s="133"/>
      <c r="F29" s="133"/>
      <c r="G29" s="133"/>
      <c r="H29" s="133"/>
    </row>
    <row r="30" spans="2:14" x14ac:dyDescent="0.3">
      <c r="B30" s="131" t="s">
        <v>161</v>
      </c>
      <c r="C30" s="131"/>
      <c r="D30" s="131"/>
      <c r="E30" s="131"/>
      <c r="F30" s="131"/>
      <c r="G30" s="131"/>
      <c r="H30" s="131"/>
    </row>
    <row r="31" spans="2:14" x14ac:dyDescent="0.3">
      <c r="B31" s="132" t="s">
        <v>162</v>
      </c>
      <c r="C31" s="132"/>
      <c r="D31" s="132"/>
      <c r="E31" s="132"/>
      <c r="F31" s="132"/>
      <c r="G31" s="132"/>
      <c r="H31" s="132"/>
    </row>
    <row r="32" spans="2:14" x14ac:dyDescent="0.3">
      <c r="B32" s="132" t="s">
        <v>163</v>
      </c>
      <c r="C32" s="132"/>
      <c r="D32" s="132"/>
      <c r="E32" s="132"/>
      <c r="F32" s="132"/>
      <c r="G32" s="132"/>
      <c r="H32" s="132"/>
    </row>
    <row r="33" spans="2:8" x14ac:dyDescent="0.3">
      <c r="B33" s="132" t="s">
        <v>164</v>
      </c>
      <c r="C33" s="132"/>
      <c r="D33" s="132"/>
      <c r="E33" s="132"/>
      <c r="F33" s="132"/>
      <c r="G33" s="132"/>
      <c r="H33" s="132"/>
    </row>
    <row r="34" spans="2:8" x14ac:dyDescent="0.3">
      <c r="B34" s="132" t="s">
        <v>165</v>
      </c>
      <c r="C34" s="132"/>
      <c r="D34" s="132"/>
      <c r="E34" s="132"/>
      <c r="F34" s="132"/>
      <c r="G34" s="132"/>
      <c r="H34" s="132"/>
    </row>
    <row r="35" spans="2:8" ht="25.95" customHeight="1" x14ac:dyDescent="0.3">
      <c r="B35" s="140" t="s">
        <v>166</v>
      </c>
      <c r="C35" s="140"/>
      <c r="D35" s="140"/>
      <c r="E35" s="140"/>
      <c r="F35" s="140"/>
      <c r="G35" s="140"/>
      <c r="H35" s="140"/>
    </row>
    <row r="36" spans="2:8" x14ac:dyDescent="0.3">
      <c r="B36" s="132" t="s">
        <v>167</v>
      </c>
      <c r="C36" s="132"/>
      <c r="D36" s="132"/>
      <c r="E36" s="132"/>
      <c r="F36" s="132"/>
      <c r="G36" s="132"/>
      <c r="H36" s="132"/>
    </row>
    <row r="37" spans="2:8" x14ac:dyDescent="0.3">
      <c r="B37" s="132" t="s">
        <v>168</v>
      </c>
      <c r="C37" s="132"/>
      <c r="D37" s="132"/>
      <c r="E37" s="132"/>
      <c r="F37" s="132"/>
      <c r="G37" s="132"/>
      <c r="H37" s="132"/>
    </row>
    <row r="41" spans="2:8" x14ac:dyDescent="0.3">
      <c r="B41" s="41"/>
    </row>
    <row r="42" spans="2:8" x14ac:dyDescent="0.3">
      <c r="B42" s="41"/>
    </row>
  </sheetData>
  <sheetProtection algorithmName="SHA-512" hashValue="gfbLcnUoNBPfow/Gg4Tr+06NWCq56fRUJOlepQk93+BS9FAJ/Bfd1DQJJn3Mul0E2bKAGU3c9k82j+Td9aQjTw==" saltValue="Rn58IVy/GmlZ/9XAk7Siag==" spinCount="100000" sheet="1" objects="1" scenarios="1" formatCells="0" formatColumns="0" formatRows="0" insertColumns="0" insertRows="0" deleteColumns="0" deleteRows="0"/>
  <customSheetViews>
    <customSheetView guid="{B692A1D6-C16B-4DA7-9EA3-4E580D40A4C8}" topLeftCell="A19">
      <selection activeCell="E19" sqref="E19"/>
      <pageMargins left="0.7" right="0.7" top="0.75" bottom="0.75" header="0.3" footer="0.3"/>
    </customSheetView>
    <customSheetView guid="{334E5C15-3ABF-465A-AC51-5F538CFC17D0}">
      <selection activeCell="B34" sqref="B34:H34"/>
      <pageMargins left="0.7" right="0.7" top="0.75" bottom="0.75" header="0.3" footer="0.3"/>
    </customSheetView>
  </customSheetViews>
  <mergeCells count="13">
    <mergeCell ref="B4:B5"/>
    <mergeCell ref="D4:N4"/>
    <mergeCell ref="C4:C5"/>
    <mergeCell ref="B2:N2"/>
    <mergeCell ref="B29:H29"/>
    <mergeCell ref="B35:H35"/>
    <mergeCell ref="B36:H36"/>
    <mergeCell ref="B37:H37"/>
    <mergeCell ref="B30:H30"/>
    <mergeCell ref="B31:H31"/>
    <mergeCell ref="B32:H32"/>
    <mergeCell ref="B33:H33"/>
    <mergeCell ref="B34:H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K27"/>
  <sheetViews>
    <sheetView tabSelected="1" zoomScale="70" zoomScaleNormal="70" workbookViewId="0">
      <selection activeCell="B17" sqref="B17:G17"/>
    </sheetView>
  </sheetViews>
  <sheetFormatPr defaultRowHeight="14.4" x14ac:dyDescent="0.3"/>
  <cols>
    <col min="2" max="2" width="55.44140625" customWidth="1"/>
    <col min="3" max="6" width="16.88671875" customWidth="1"/>
    <col min="7" max="7" width="40.77734375" customWidth="1"/>
    <col min="8" max="13" width="16.88671875" customWidth="1"/>
  </cols>
  <sheetData>
    <row r="6" spans="2:11" ht="18" x14ac:dyDescent="0.35">
      <c r="B6" s="56" t="s">
        <v>19</v>
      </c>
      <c r="C6" s="56"/>
      <c r="D6" s="56"/>
      <c r="E6" s="56"/>
      <c r="F6" s="56"/>
      <c r="G6" s="56"/>
      <c r="H6" s="45"/>
      <c r="I6" s="45"/>
      <c r="J6" s="45"/>
      <c r="K6" s="45"/>
    </row>
    <row r="7" spans="2:11" x14ac:dyDescent="0.3">
      <c r="B7" s="113" t="s">
        <v>20</v>
      </c>
      <c r="C7" s="114"/>
      <c r="D7" s="114"/>
      <c r="E7" s="114"/>
      <c r="F7" s="114"/>
      <c r="G7" s="115"/>
    </row>
    <row r="8" spans="2:11" x14ac:dyDescent="0.3">
      <c r="B8" s="113" t="s">
        <v>173</v>
      </c>
      <c r="C8" s="114"/>
      <c r="D8" s="114"/>
      <c r="E8" s="114"/>
      <c r="F8" s="114"/>
      <c r="G8" s="115"/>
    </row>
    <row r="9" spans="2:11" x14ac:dyDescent="0.3">
      <c r="B9" s="113" t="s">
        <v>21</v>
      </c>
      <c r="C9" s="114"/>
      <c r="D9" s="114"/>
      <c r="E9" s="114"/>
      <c r="F9" s="114"/>
      <c r="G9" s="115"/>
    </row>
    <row r="10" spans="2:11" x14ac:dyDescent="0.3">
      <c r="B10" s="113" t="s">
        <v>22</v>
      </c>
      <c r="C10" s="114"/>
      <c r="D10" s="114"/>
      <c r="E10" s="114"/>
      <c r="F10" s="114"/>
      <c r="G10" s="115"/>
    </row>
    <row r="11" spans="2:11" x14ac:dyDescent="0.3">
      <c r="B11" s="113" t="s">
        <v>172</v>
      </c>
      <c r="C11" s="114"/>
      <c r="D11" s="114"/>
      <c r="E11" s="114"/>
      <c r="F11" s="114"/>
      <c r="G11" s="115"/>
    </row>
    <row r="12" spans="2:11" ht="33.450000000000003" customHeight="1" x14ac:dyDescent="0.3">
      <c r="B12" s="110" t="s">
        <v>170</v>
      </c>
      <c r="C12" s="111"/>
      <c r="D12" s="111"/>
      <c r="E12" s="111"/>
      <c r="F12" s="111"/>
      <c r="G12" s="112"/>
    </row>
    <row r="13" spans="2:11" ht="33" customHeight="1" x14ac:dyDescent="0.3">
      <c r="B13" s="110" t="s">
        <v>171</v>
      </c>
      <c r="C13" s="111"/>
      <c r="D13" s="111"/>
      <c r="E13" s="111"/>
      <c r="F13" s="111"/>
      <c r="G13" s="112"/>
    </row>
    <row r="14" spans="2:11" ht="32.549999999999997" customHeight="1" x14ac:dyDescent="0.3">
      <c r="B14" s="110" t="s">
        <v>181</v>
      </c>
      <c r="C14" s="111"/>
      <c r="D14" s="111"/>
      <c r="E14" s="111"/>
      <c r="F14" s="111"/>
      <c r="G14" s="112"/>
    </row>
    <row r="15" spans="2:11" ht="246.45" customHeight="1" x14ac:dyDescent="0.3">
      <c r="B15" s="110" t="s">
        <v>179</v>
      </c>
      <c r="C15" s="111"/>
      <c r="D15" s="111"/>
      <c r="E15" s="111"/>
      <c r="F15" s="111"/>
      <c r="G15" s="112"/>
    </row>
    <row r="16" spans="2:11" ht="34.950000000000003" customHeight="1" x14ac:dyDescent="0.3">
      <c r="B16" s="110" t="s">
        <v>182</v>
      </c>
      <c r="C16" s="111"/>
      <c r="D16" s="111"/>
      <c r="E16" s="111"/>
      <c r="F16" s="111"/>
      <c r="G16" s="112"/>
    </row>
    <row r="17" spans="2:7" ht="395.4" customHeight="1" x14ac:dyDescent="0.3">
      <c r="B17" s="110" t="s">
        <v>180</v>
      </c>
      <c r="C17" s="111"/>
      <c r="D17" s="111"/>
      <c r="E17" s="111"/>
      <c r="F17" s="111"/>
      <c r="G17" s="112"/>
    </row>
    <row r="18" spans="2:7" ht="345.45" customHeight="1" x14ac:dyDescent="0.3">
      <c r="B18" s="110" t="s">
        <v>178</v>
      </c>
      <c r="C18" s="111"/>
      <c r="D18" s="111"/>
      <c r="E18" s="111"/>
      <c r="F18" s="111"/>
      <c r="G18" s="112"/>
    </row>
    <row r="19" spans="2:7" x14ac:dyDescent="0.3">
      <c r="B19" s="109"/>
      <c r="C19" s="109"/>
      <c r="D19" s="109"/>
      <c r="E19" s="109"/>
      <c r="F19" s="109"/>
      <c r="G19" s="109"/>
    </row>
    <row r="20" spans="2:7" x14ac:dyDescent="0.3">
      <c r="D20" s="43"/>
      <c r="E20" s="44"/>
    </row>
    <row r="27" spans="2:7" x14ac:dyDescent="0.3">
      <c r="D27" s="1"/>
    </row>
  </sheetData>
  <customSheetViews>
    <customSheetView guid="{B692A1D6-C16B-4DA7-9EA3-4E580D40A4C8}" scale="70">
      <selection activeCell="B17" sqref="B17:G17"/>
      <pageMargins left="0.7" right="0.7" top="0.75" bottom="0.75" header="0.3" footer="0.3"/>
      <pageSetup paperSize="9" orientation="portrait" r:id="rId1"/>
    </customSheetView>
    <customSheetView guid="{334E5C15-3ABF-465A-AC51-5F538CFC17D0}">
      <selection activeCell="B12" sqref="B12"/>
      <pageMargins left="0.7" right="0.7" top="0.75" bottom="0.75" header="0.3" footer="0.3"/>
    </customSheetView>
  </customSheetViews>
  <mergeCells count="13">
    <mergeCell ref="B12:G12"/>
    <mergeCell ref="B13:G13"/>
    <mergeCell ref="B7:G7"/>
    <mergeCell ref="B8:G8"/>
    <mergeCell ref="B9:G9"/>
    <mergeCell ref="B10:G10"/>
    <mergeCell ref="B11:G11"/>
    <mergeCell ref="B19:G19"/>
    <mergeCell ref="B14:G14"/>
    <mergeCell ref="B15:G15"/>
    <mergeCell ref="B16:G16"/>
    <mergeCell ref="B17:G17"/>
    <mergeCell ref="B18:G18"/>
  </mergeCell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2"/>
  <sheetViews>
    <sheetView workbookViewId="0">
      <selection activeCell="B32" sqref="B32:F32"/>
    </sheetView>
  </sheetViews>
  <sheetFormatPr defaultRowHeight="14.4" x14ac:dyDescent="0.3"/>
  <cols>
    <col min="2" max="2" width="62.88671875" customWidth="1"/>
    <col min="3" max="3" width="15.6640625" customWidth="1"/>
    <col min="4" max="14" width="13.33203125" customWidth="1"/>
  </cols>
  <sheetData>
    <row r="2" spans="2:14" x14ac:dyDescent="0.3">
      <c r="B2" s="52" t="s">
        <v>23</v>
      </c>
      <c r="C2" s="53"/>
      <c r="D2" s="53"/>
      <c r="E2" s="53"/>
      <c r="F2" s="53"/>
      <c r="G2" s="53"/>
      <c r="H2" s="53"/>
      <c r="I2" s="53"/>
      <c r="J2" s="53"/>
      <c r="K2" s="53"/>
      <c r="L2" s="53"/>
      <c r="M2" s="53"/>
      <c r="N2" s="53"/>
    </row>
    <row r="4" spans="2:14" x14ac:dyDescent="0.3">
      <c r="B4" s="120" t="s">
        <v>24</v>
      </c>
      <c r="C4" s="120" t="s">
        <v>25</v>
      </c>
      <c r="D4" s="117" t="s">
        <v>3</v>
      </c>
      <c r="E4" s="118"/>
      <c r="F4" s="118"/>
      <c r="G4" s="118"/>
      <c r="H4" s="118"/>
      <c r="I4" s="118"/>
      <c r="J4" s="118"/>
      <c r="K4" s="118"/>
      <c r="L4" s="118"/>
      <c r="M4" s="118"/>
      <c r="N4" s="119"/>
    </row>
    <row r="5" spans="2:14" x14ac:dyDescent="0.3">
      <c r="B5" s="121"/>
      <c r="C5" s="121"/>
      <c r="D5" s="54">
        <v>0</v>
      </c>
      <c r="E5" s="55">
        <v>1</v>
      </c>
      <c r="F5" s="54">
        <v>2</v>
      </c>
      <c r="G5" s="54">
        <v>3</v>
      </c>
      <c r="H5" s="55">
        <v>4</v>
      </c>
      <c r="I5" s="54">
        <v>5</v>
      </c>
      <c r="J5" s="54">
        <v>6</v>
      </c>
      <c r="K5" s="55">
        <v>7</v>
      </c>
      <c r="L5" s="54">
        <v>8</v>
      </c>
      <c r="M5" s="54">
        <v>9</v>
      </c>
      <c r="N5" s="54">
        <v>10</v>
      </c>
    </row>
    <row r="6" spans="2:14" s="7" customFormat="1" x14ac:dyDescent="0.3">
      <c r="B6" s="63" t="s">
        <v>26</v>
      </c>
      <c r="C6" s="63"/>
      <c r="D6" s="64"/>
      <c r="E6" s="65"/>
      <c r="F6" s="66"/>
      <c r="G6" s="67"/>
      <c r="H6" s="67"/>
      <c r="I6" s="67"/>
      <c r="J6" s="67"/>
      <c r="K6" s="67"/>
      <c r="L6" s="67"/>
      <c r="M6" s="67"/>
      <c r="N6" s="68"/>
    </row>
    <row r="7" spans="2:14" x14ac:dyDescent="0.3">
      <c r="B7" s="69" t="s">
        <v>27</v>
      </c>
      <c r="C7" s="69"/>
      <c r="D7" s="70"/>
      <c r="E7" s="70"/>
      <c r="F7" s="70"/>
      <c r="G7" s="70"/>
      <c r="H7" s="70"/>
      <c r="I7" s="70"/>
      <c r="J7" s="70"/>
      <c r="K7" s="70"/>
      <c r="L7" s="70"/>
      <c r="M7" s="70"/>
      <c r="N7" s="70"/>
    </row>
    <row r="8" spans="2:14" x14ac:dyDescent="0.3">
      <c r="B8" s="69" t="s">
        <v>28</v>
      </c>
      <c r="C8" s="69"/>
      <c r="D8" s="70"/>
      <c r="E8" s="70"/>
      <c r="F8" s="70"/>
      <c r="G8" s="70"/>
      <c r="H8" s="70"/>
      <c r="I8" s="70"/>
      <c r="J8" s="70"/>
      <c r="K8" s="70"/>
      <c r="L8" s="70"/>
      <c r="M8" s="70"/>
      <c r="N8" s="70"/>
    </row>
    <row r="9" spans="2:14" x14ac:dyDescent="0.3">
      <c r="B9" s="71" t="s">
        <v>29</v>
      </c>
      <c r="C9" s="71"/>
      <c r="D9" s="72">
        <f>D7*D8</f>
        <v>0</v>
      </c>
      <c r="E9" s="72">
        <f t="shared" ref="E9:N9" si="0">E7*E8</f>
        <v>0</v>
      </c>
      <c r="F9" s="72">
        <f t="shared" si="0"/>
        <v>0</v>
      </c>
      <c r="G9" s="72">
        <f t="shared" si="0"/>
        <v>0</v>
      </c>
      <c r="H9" s="72">
        <f t="shared" si="0"/>
        <v>0</v>
      </c>
      <c r="I9" s="72">
        <f t="shared" si="0"/>
        <v>0</v>
      </c>
      <c r="J9" s="72">
        <f t="shared" si="0"/>
        <v>0</v>
      </c>
      <c r="K9" s="72">
        <f t="shared" si="0"/>
        <v>0</v>
      </c>
      <c r="L9" s="72">
        <f t="shared" si="0"/>
        <v>0</v>
      </c>
      <c r="M9" s="72">
        <f t="shared" si="0"/>
        <v>0</v>
      </c>
      <c r="N9" s="72">
        <f t="shared" si="0"/>
        <v>0</v>
      </c>
    </row>
    <row r="10" spans="2:14" s="7" customFormat="1" x14ac:dyDescent="0.3">
      <c r="B10" s="63" t="s">
        <v>30</v>
      </c>
      <c r="C10" s="63"/>
      <c r="D10" s="64"/>
      <c r="E10" s="65"/>
      <c r="F10" s="66"/>
      <c r="G10" s="67"/>
      <c r="H10" s="67"/>
      <c r="I10" s="67"/>
      <c r="J10" s="67"/>
      <c r="K10" s="67"/>
      <c r="L10" s="67"/>
      <c r="M10" s="67"/>
      <c r="N10" s="68"/>
    </row>
    <row r="11" spans="2:14" x14ac:dyDescent="0.3">
      <c r="B11" s="69" t="s">
        <v>27</v>
      </c>
      <c r="C11" s="69"/>
      <c r="D11" s="70"/>
      <c r="E11" s="70"/>
      <c r="F11" s="70"/>
      <c r="G11" s="70"/>
      <c r="H11" s="70"/>
      <c r="I11" s="70"/>
      <c r="J11" s="70"/>
      <c r="K11" s="70"/>
      <c r="L11" s="70"/>
      <c r="M11" s="70"/>
      <c r="N11" s="70"/>
    </row>
    <row r="12" spans="2:14" x14ac:dyDescent="0.3">
      <c r="B12" s="69" t="s">
        <v>28</v>
      </c>
      <c r="C12" s="69"/>
      <c r="D12" s="70"/>
      <c r="E12" s="70"/>
      <c r="F12" s="70"/>
      <c r="G12" s="70"/>
      <c r="H12" s="70"/>
      <c r="I12" s="70"/>
      <c r="J12" s="70"/>
      <c r="K12" s="70"/>
      <c r="L12" s="70"/>
      <c r="M12" s="70"/>
      <c r="N12" s="70"/>
    </row>
    <row r="13" spans="2:14" x14ac:dyDescent="0.3">
      <c r="B13" s="71" t="s">
        <v>29</v>
      </c>
      <c r="C13" s="71"/>
      <c r="D13" s="72">
        <f>D11*D12</f>
        <v>0</v>
      </c>
      <c r="E13" s="72">
        <f t="shared" ref="E13" si="1">E11*E12</f>
        <v>0</v>
      </c>
      <c r="F13" s="72">
        <f t="shared" ref="F13" si="2">F11*F12</f>
        <v>0</v>
      </c>
      <c r="G13" s="72">
        <f t="shared" ref="G13" si="3">G11*G12</f>
        <v>0</v>
      </c>
      <c r="H13" s="72">
        <f t="shared" ref="H13" si="4">H11*H12</f>
        <v>0</v>
      </c>
      <c r="I13" s="72">
        <f t="shared" ref="I13" si="5">I11*I12</f>
        <v>0</v>
      </c>
      <c r="J13" s="72">
        <f t="shared" ref="J13" si="6">J11*J12</f>
        <v>0</v>
      </c>
      <c r="K13" s="72">
        <f t="shared" ref="K13" si="7">K11*K12</f>
        <v>0</v>
      </c>
      <c r="L13" s="72">
        <f t="shared" ref="L13" si="8">L11*L12</f>
        <v>0</v>
      </c>
      <c r="M13" s="72">
        <f t="shared" ref="M13:N13" si="9">M11*M12</f>
        <v>0</v>
      </c>
      <c r="N13" s="72">
        <f t="shared" si="9"/>
        <v>0</v>
      </c>
    </row>
    <row r="14" spans="2:14" s="7" customFormat="1" x14ac:dyDescent="0.3">
      <c r="B14" s="63" t="s">
        <v>31</v>
      </c>
      <c r="C14" s="63"/>
      <c r="D14" s="64"/>
      <c r="E14" s="65"/>
      <c r="F14" s="65"/>
      <c r="G14" s="65"/>
      <c r="H14" s="65"/>
      <c r="I14" s="65"/>
      <c r="J14" s="65"/>
      <c r="K14" s="65"/>
      <c r="L14" s="65"/>
      <c r="M14" s="65"/>
      <c r="N14" s="65"/>
    </row>
    <row r="15" spans="2:14" x14ac:dyDescent="0.3">
      <c r="B15" s="69" t="s">
        <v>27</v>
      </c>
      <c r="C15" s="69"/>
      <c r="D15" s="70"/>
      <c r="E15" s="70"/>
      <c r="F15" s="70"/>
      <c r="G15" s="70"/>
      <c r="H15" s="70"/>
      <c r="I15" s="70"/>
      <c r="J15" s="70"/>
      <c r="K15" s="70"/>
      <c r="L15" s="70"/>
      <c r="M15" s="70"/>
      <c r="N15" s="70"/>
    </row>
    <row r="16" spans="2:14" x14ac:dyDescent="0.3">
      <c r="B16" s="69" t="s">
        <v>28</v>
      </c>
      <c r="C16" s="69"/>
      <c r="D16" s="70"/>
      <c r="E16" s="70"/>
      <c r="F16" s="70"/>
      <c r="G16" s="70"/>
      <c r="H16" s="70"/>
      <c r="I16" s="70"/>
      <c r="J16" s="70"/>
      <c r="K16" s="70"/>
      <c r="L16" s="70"/>
      <c r="M16" s="70"/>
      <c r="N16" s="70"/>
    </row>
    <row r="17" spans="2:14" x14ac:dyDescent="0.3">
      <c r="B17" s="71" t="s">
        <v>29</v>
      </c>
      <c r="C17" s="71"/>
      <c r="D17" s="72">
        <f>D15*D16</f>
        <v>0</v>
      </c>
      <c r="E17" s="72">
        <f t="shared" ref="E17" si="10">E15*E16</f>
        <v>0</v>
      </c>
      <c r="F17" s="72">
        <f t="shared" ref="F17" si="11">F15*F16</f>
        <v>0</v>
      </c>
      <c r="G17" s="72">
        <f t="shared" ref="G17" si="12">G15*G16</f>
        <v>0</v>
      </c>
      <c r="H17" s="72">
        <f t="shared" ref="H17" si="13">H15*H16</f>
        <v>0</v>
      </c>
      <c r="I17" s="72">
        <f t="shared" ref="I17" si="14">I15*I16</f>
        <v>0</v>
      </c>
      <c r="J17" s="72">
        <f t="shared" ref="J17" si="15">J15*J16</f>
        <v>0</v>
      </c>
      <c r="K17" s="72">
        <f t="shared" ref="K17" si="16">K15*K16</f>
        <v>0</v>
      </c>
      <c r="L17" s="72">
        <f t="shared" ref="L17" si="17">L15*L16</f>
        <v>0</v>
      </c>
      <c r="M17" s="72">
        <f t="shared" ref="M17:N17" si="18">M15*M16</f>
        <v>0</v>
      </c>
      <c r="N17" s="72">
        <f t="shared" si="18"/>
        <v>0</v>
      </c>
    </row>
    <row r="18" spans="2:14" x14ac:dyDescent="0.3">
      <c r="B18" s="73" t="s">
        <v>32</v>
      </c>
      <c r="C18" s="74"/>
      <c r="D18" s="75"/>
      <c r="E18" s="75"/>
      <c r="F18" s="75"/>
      <c r="G18" s="75"/>
      <c r="H18" s="75"/>
      <c r="I18" s="75"/>
      <c r="J18" s="75"/>
      <c r="K18" s="75"/>
      <c r="L18" s="75"/>
      <c r="M18" s="75"/>
      <c r="N18" s="76"/>
    </row>
    <row r="19" spans="2:14" s="8" customFormat="1" x14ac:dyDescent="0.3">
      <c r="B19" s="77" t="s">
        <v>33</v>
      </c>
      <c r="C19" s="78"/>
      <c r="D19" s="79">
        <f>D9+D13+D17</f>
        <v>0</v>
      </c>
      <c r="E19" s="79">
        <f t="shared" ref="E19:N19" si="19">E9+E13+E17</f>
        <v>0</v>
      </c>
      <c r="F19" s="79">
        <f t="shared" si="19"/>
        <v>0</v>
      </c>
      <c r="G19" s="79">
        <f t="shared" si="19"/>
        <v>0</v>
      </c>
      <c r="H19" s="79">
        <f t="shared" si="19"/>
        <v>0</v>
      </c>
      <c r="I19" s="79">
        <f t="shared" si="19"/>
        <v>0</v>
      </c>
      <c r="J19" s="79">
        <f t="shared" si="19"/>
        <v>0</v>
      </c>
      <c r="K19" s="79">
        <f t="shared" si="19"/>
        <v>0</v>
      </c>
      <c r="L19" s="79">
        <f t="shared" si="19"/>
        <v>0</v>
      </c>
      <c r="M19" s="79">
        <f t="shared" si="19"/>
        <v>0</v>
      </c>
      <c r="N19" s="80">
        <f t="shared" si="19"/>
        <v>0</v>
      </c>
    </row>
    <row r="22" spans="2:14" x14ac:dyDescent="0.3">
      <c r="B22" s="11" t="s">
        <v>34</v>
      </c>
      <c r="C22" s="15"/>
    </row>
    <row r="23" spans="2:14" x14ac:dyDescent="0.3">
      <c r="B23" s="81" t="s">
        <v>35</v>
      </c>
      <c r="C23" s="81"/>
      <c r="D23" s="81"/>
      <c r="E23" s="81"/>
      <c r="F23" s="81"/>
      <c r="G23" s="81"/>
      <c r="H23" s="81"/>
      <c r="I23" s="81"/>
      <c r="J23" s="81"/>
      <c r="K23" s="81"/>
      <c r="L23" s="81"/>
      <c r="M23" s="81"/>
      <c r="N23" s="81"/>
    </row>
    <row r="24" spans="2:14" x14ac:dyDescent="0.3">
      <c r="B24" s="81" t="s">
        <v>36</v>
      </c>
      <c r="C24" s="81"/>
      <c r="D24" s="81"/>
      <c r="E24" s="81"/>
      <c r="F24" s="81"/>
      <c r="G24" s="81"/>
      <c r="H24" s="81"/>
      <c r="I24" s="81"/>
      <c r="J24" s="81"/>
      <c r="K24" s="81"/>
      <c r="L24" s="81"/>
      <c r="M24" s="81"/>
      <c r="N24" s="81"/>
    </row>
    <row r="25" spans="2:14" x14ac:dyDescent="0.3">
      <c r="B25" s="81" t="s">
        <v>37</v>
      </c>
      <c r="C25" s="81"/>
      <c r="D25" s="81"/>
      <c r="E25" s="81"/>
      <c r="F25" s="81"/>
      <c r="G25" s="81"/>
      <c r="H25" s="81"/>
      <c r="I25" s="81"/>
      <c r="J25" s="81"/>
      <c r="K25" s="81"/>
      <c r="L25" s="81"/>
      <c r="M25" s="81"/>
      <c r="N25" s="81"/>
    </row>
    <row r="26" spans="2:14" x14ac:dyDescent="0.3">
      <c r="B26" s="81" t="s">
        <v>38</v>
      </c>
      <c r="C26" s="81"/>
      <c r="D26" s="81"/>
      <c r="E26" s="81"/>
      <c r="F26" s="81"/>
      <c r="G26" s="81"/>
      <c r="H26" s="81"/>
      <c r="I26" s="81"/>
      <c r="J26" s="81"/>
      <c r="K26" s="81"/>
      <c r="L26" s="81"/>
      <c r="M26" s="81"/>
      <c r="N26" s="81"/>
    </row>
    <row r="29" spans="2:14" x14ac:dyDescent="0.3">
      <c r="B29" s="122" t="s">
        <v>39</v>
      </c>
      <c r="C29" s="122"/>
      <c r="D29" s="122"/>
      <c r="E29" s="122"/>
      <c r="F29" s="122"/>
    </row>
    <row r="30" spans="2:14" x14ac:dyDescent="0.3">
      <c r="B30" s="123" t="s">
        <v>40</v>
      </c>
      <c r="C30" s="123"/>
      <c r="D30" s="123"/>
      <c r="E30" s="123"/>
      <c r="F30" s="123"/>
    </row>
    <row r="31" spans="2:14" ht="43.95" customHeight="1" x14ac:dyDescent="0.3">
      <c r="B31" s="116" t="s">
        <v>183</v>
      </c>
      <c r="C31" s="116"/>
      <c r="D31" s="116"/>
      <c r="E31" s="116"/>
      <c r="F31" s="116"/>
    </row>
    <row r="32" spans="2:14" ht="31.95" customHeight="1" x14ac:dyDescent="0.3">
      <c r="B32" s="116" t="s">
        <v>174</v>
      </c>
      <c r="C32" s="116"/>
      <c r="D32" s="116"/>
      <c r="E32" s="116"/>
      <c r="F32" s="116"/>
    </row>
  </sheetData>
  <sheetProtection formatCells="0" formatColumns="0" formatRows="0" insertColumns="0" insertRows="0" deleteColumns="0" deleteRows="0"/>
  <customSheetViews>
    <customSheetView guid="{B692A1D6-C16B-4DA7-9EA3-4E580D40A4C8}">
      <selection activeCell="B32" sqref="B32:F32"/>
      <pageMargins left="0.7" right="0.7" top="0.75" bottom="0.75" header="0.3" footer="0.3"/>
    </customSheetView>
    <customSheetView guid="{334E5C15-3ABF-465A-AC51-5F538CFC17D0}">
      <selection activeCell="D19" sqref="D19"/>
      <pageMargins left="0.7" right="0.7" top="0.75" bottom="0.75" header="0.3" footer="0.3"/>
    </customSheetView>
  </customSheetViews>
  <mergeCells count="7">
    <mergeCell ref="B31:F31"/>
    <mergeCell ref="B32:F32"/>
    <mergeCell ref="D4:N4"/>
    <mergeCell ref="B4:B5"/>
    <mergeCell ref="C4:C5"/>
    <mergeCell ref="B29:F29"/>
    <mergeCell ref="B30:F3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6"/>
  <sheetViews>
    <sheetView topLeftCell="A13" workbookViewId="0">
      <selection activeCell="E33" sqref="E33"/>
    </sheetView>
  </sheetViews>
  <sheetFormatPr defaultRowHeight="14.4" x14ac:dyDescent="0.3"/>
  <cols>
    <col min="1" max="1" width="5.44140625" customWidth="1"/>
    <col min="2" max="2" width="49.109375" customWidth="1"/>
    <col min="3" max="5" width="17.109375" customWidth="1"/>
    <col min="7" max="7" width="25.33203125" customWidth="1"/>
    <col min="8" max="9" width="18.33203125" customWidth="1"/>
  </cols>
  <sheetData>
    <row r="2" spans="2:5" x14ac:dyDescent="0.3">
      <c r="B2" s="124" t="s">
        <v>41</v>
      </c>
      <c r="C2" s="124"/>
      <c r="D2" s="124"/>
      <c r="E2" s="124"/>
    </row>
    <row r="5" spans="2:5" ht="43.2" x14ac:dyDescent="0.3">
      <c r="B5" s="60" t="s">
        <v>42</v>
      </c>
      <c r="C5" s="57" t="s">
        <v>43</v>
      </c>
      <c r="D5" s="58" t="s">
        <v>44</v>
      </c>
      <c r="E5" s="57" t="s">
        <v>45</v>
      </c>
    </row>
    <row r="6" spans="2:5" x14ac:dyDescent="0.3">
      <c r="B6" s="3" t="s">
        <v>46</v>
      </c>
      <c r="C6" s="82"/>
      <c r="D6" s="5">
        <f t="shared" ref="D6:D13" si="0">I29</f>
        <v>31.700000000000003</v>
      </c>
      <c r="E6" s="4">
        <f>C6*D6</f>
        <v>0</v>
      </c>
    </row>
    <row r="7" spans="2:5" x14ac:dyDescent="0.3">
      <c r="B7" s="3" t="s">
        <v>47</v>
      </c>
      <c r="C7" s="82"/>
      <c r="D7" s="5">
        <f t="shared" si="0"/>
        <v>35</v>
      </c>
      <c r="E7" s="4">
        <f t="shared" ref="E7:E13" si="1">C7*D7</f>
        <v>0</v>
      </c>
    </row>
    <row r="8" spans="2:5" x14ac:dyDescent="0.3">
      <c r="B8" s="3" t="s">
        <v>48</v>
      </c>
      <c r="C8" s="82"/>
      <c r="D8" s="5">
        <f t="shared" si="0"/>
        <v>28.5</v>
      </c>
      <c r="E8" s="4">
        <f t="shared" si="1"/>
        <v>0</v>
      </c>
    </row>
    <row r="9" spans="2:5" x14ac:dyDescent="0.3">
      <c r="B9" s="3" t="s">
        <v>49</v>
      </c>
      <c r="C9" s="82"/>
      <c r="D9" s="5">
        <f t="shared" si="0"/>
        <v>27.199999999999996</v>
      </c>
      <c r="E9" s="4">
        <f t="shared" si="1"/>
        <v>0</v>
      </c>
    </row>
    <row r="10" spans="2:5" x14ac:dyDescent="0.3">
      <c r="B10" s="3" t="s">
        <v>50</v>
      </c>
      <c r="C10" s="82"/>
      <c r="D10" s="5">
        <f t="shared" si="0"/>
        <v>23.6</v>
      </c>
      <c r="E10" s="4">
        <f t="shared" si="1"/>
        <v>0</v>
      </c>
    </row>
    <row r="11" spans="2:5" x14ac:dyDescent="0.3">
      <c r="B11" s="3" t="s">
        <v>51</v>
      </c>
      <c r="C11" s="82"/>
      <c r="D11" s="5">
        <f t="shared" si="0"/>
        <v>30.18</v>
      </c>
      <c r="E11" s="4">
        <f t="shared" si="1"/>
        <v>0</v>
      </c>
    </row>
    <row r="12" spans="2:5" x14ac:dyDescent="0.3">
      <c r="B12" s="3" t="s">
        <v>52</v>
      </c>
      <c r="C12" s="82"/>
      <c r="D12" s="5">
        <f t="shared" si="0"/>
        <v>23.03</v>
      </c>
      <c r="E12" s="4">
        <f t="shared" si="1"/>
        <v>0</v>
      </c>
    </row>
    <row r="13" spans="2:5" x14ac:dyDescent="0.3">
      <c r="B13" s="3" t="s">
        <v>53</v>
      </c>
      <c r="C13" s="82"/>
      <c r="D13" s="5">
        <f t="shared" si="0"/>
        <v>25.099999999999998</v>
      </c>
      <c r="E13" s="4">
        <f t="shared" si="1"/>
        <v>0</v>
      </c>
    </row>
    <row r="14" spans="2:5" x14ac:dyDescent="0.3">
      <c r="B14" s="125" t="s">
        <v>54</v>
      </c>
      <c r="C14" s="126"/>
      <c r="D14" s="126"/>
      <c r="E14" s="6">
        <f>AVERAGE(E6:E13)</f>
        <v>0</v>
      </c>
    </row>
    <row r="27" spans="3:9" ht="14.25" customHeight="1" x14ac:dyDescent="0.3">
      <c r="C27" s="127" t="s">
        <v>55</v>
      </c>
      <c r="D27" s="128" t="s">
        <v>56</v>
      </c>
      <c r="E27" s="61" t="s">
        <v>57</v>
      </c>
      <c r="G27" s="130"/>
      <c r="H27" s="128" t="s">
        <v>58</v>
      </c>
      <c r="I27" s="61" t="s">
        <v>57</v>
      </c>
    </row>
    <row r="28" spans="3:9" ht="14.25" customHeight="1" x14ac:dyDescent="0.3">
      <c r="C28" s="127"/>
      <c r="D28" s="129"/>
      <c r="E28" s="37" t="s">
        <v>59</v>
      </c>
      <c r="G28" s="130"/>
      <c r="H28" s="129"/>
      <c r="I28" s="37" t="s">
        <v>59</v>
      </c>
    </row>
    <row r="29" spans="3:9" ht="14.25" customHeight="1" x14ac:dyDescent="0.3">
      <c r="C29" s="42" t="s">
        <v>60</v>
      </c>
      <c r="D29" s="38" t="s">
        <v>176</v>
      </c>
      <c r="E29" s="39">
        <v>15</v>
      </c>
      <c r="G29" s="46" t="s">
        <v>61</v>
      </c>
      <c r="H29" s="62" t="s">
        <v>62</v>
      </c>
      <c r="I29" s="47">
        <f>E29*38%+E32*28%+E34*6%+E36*28%</f>
        <v>31.700000000000003</v>
      </c>
    </row>
    <row r="30" spans="3:9" ht="14.25" customHeight="1" x14ac:dyDescent="0.3">
      <c r="C30" s="42" t="s">
        <v>63</v>
      </c>
      <c r="D30" s="38" t="s">
        <v>64</v>
      </c>
      <c r="E30" s="39">
        <v>15</v>
      </c>
      <c r="G30" s="46" t="s">
        <v>65</v>
      </c>
      <c r="H30" s="62" t="s">
        <v>66</v>
      </c>
      <c r="I30" s="48">
        <f>E30*20%+E32*40%+E34*40%</f>
        <v>35</v>
      </c>
    </row>
    <row r="31" spans="3:9" ht="14.25" customHeight="1" x14ac:dyDescent="0.3">
      <c r="C31" s="42" t="s">
        <v>67</v>
      </c>
      <c r="D31" s="38" t="s">
        <v>68</v>
      </c>
      <c r="E31" s="39">
        <v>8</v>
      </c>
      <c r="G31" s="46" t="s">
        <v>69</v>
      </c>
      <c r="H31" s="62" t="s">
        <v>70</v>
      </c>
      <c r="I31" s="48">
        <f>E30*20%+E29*50%+E34*15%+E36*15%</f>
        <v>28.5</v>
      </c>
    </row>
    <row r="32" spans="3:9" ht="14.25" customHeight="1" x14ac:dyDescent="0.3">
      <c r="C32" s="42" t="s">
        <v>71</v>
      </c>
      <c r="D32" s="38" t="s">
        <v>72</v>
      </c>
      <c r="E32" s="39">
        <v>20</v>
      </c>
      <c r="G32" s="46" t="s">
        <v>73</v>
      </c>
      <c r="H32" s="62" t="s">
        <v>74</v>
      </c>
      <c r="I32" s="48">
        <f>E32*82%+E34*18%</f>
        <v>27.199999999999996</v>
      </c>
    </row>
    <row r="33" spans="3:9" ht="25.5" customHeight="1" x14ac:dyDescent="0.3">
      <c r="C33" s="42" t="s">
        <v>75</v>
      </c>
      <c r="D33" s="59" t="s">
        <v>175</v>
      </c>
      <c r="E33" s="39">
        <v>30</v>
      </c>
      <c r="G33" s="46" t="s">
        <v>76</v>
      </c>
      <c r="H33" s="62" t="s">
        <v>77</v>
      </c>
      <c r="I33" s="48">
        <f>E32*10%+E33*45%+E35*45%</f>
        <v>23.6</v>
      </c>
    </row>
    <row r="34" spans="3:9" ht="14.25" customHeight="1" x14ac:dyDescent="0.3">
      <c r="C34" s="42" t="s">
        <v>78</v>
      </c>
      <c r="D34" s="38" t="s">
        <v>79</v>
      </c>
      <c r="E34" s="39">
        <v>60</v>
      </c>
      <c r="G34" s="46" t="s">
        <v>80</v>
      </c>
      <c r="H34" s="62" t="s">
        <v>81</v>
      </c>
      <c r="I34" s="48">
        <f>E30*16%+E29*26%+E34*32%+E35*26%</f>
        <v>30.18</v>
      </c>
    </row>
    <row r="35" spans="3:9" ht="14.25" customHeight="1" x14ac:dyDescent="0.3">
      <c r="C35" s="42" t="s">
        <v>82</v>
      </c>
      <c r="D35" s="38" t="s">
        <v>83</v>
      </c>
      <c r="E35" s="39">
        <v>18</v>
      </c>
      <c r="G35" s="46" t="s">
        <v>84</v>
      </c>
      <c r="H35" s="62" t="s">
        <v>85</v>
      </c>
      <c r="I35" s="48">
        <f>E29*17%+E32*46%+E35*26%+E36*11%</f>
        <v>23.03</v>
      </c>
    </row>
    <row r="36" spans="3:9" ht="39.6" x14ac:dyDescent="0.3">
      <c r="C36" s="42" t="s">
        <v>86</v>
      </c>
      <c r="D36" s="59" t="s">
        <v>177</v>
      </c>
      <c r="E36" s="39">
        <v>60</v>
      </c>
      <c r="G36" s="46" t="s">
        <v>87</v>
      </c>
      <c r="H36" s="62" t="s">
        <v>88</v>
      </c>
      <c r="I36" s="48">
        <f>E33*14%+E30*22%+E31*40%+E36*24%</f>
        <v>25.099999999999998</v>
      </c>
    </row>
  </sheetData>
  <sheetProtection formatCells="0" formatColumns="0" formatRows="0" insertColumns="0" insertRows="0" deleteColumns="0" deleteRows="0"/>
  <customSheetViews>
    <customSheetView guid="{B692A1D6-C16B-4DA7-9EA3-4E580D40A4C8}" topLeftCell="A13">
      <selection activeCell="E33" sqref="E33"/>
      <pageMargins left="0.7" right="0.7" top="0.75" bottom="0.75" header="0.3" footer="0.3"/>
      <pageSetup paperSize="9" orientation="portrait" r:id="rId1"/>
    </customSheetView>
    <customSheetView guid="{334E5C15-3ABF-465A-AC51-5F538CFC17D0}" topLeftCell="A22">
      <selection activeCell="G36" sqref="G36"/>
      <pageMargins left="0.7" right="0.7" top="0.75" bottom="0.75" header="0.3" footer="0.3"/>
      <pageSetup paperSize="9" orientation="portrait" r:id="rId2"/>
    </customSheetView>
  </customSheetViews>
  <mergeCells count="6">
    <mergeCell ref="B2:E2"/>
    <mergeCell ref="B14:D14"/>
    <mergeCell ref="C27:C28"/>
    <mergeCell ref="D27:D28"/>
    <mergeCell ref="H27:H28"/>
    <mergeCell ref="G27:G28"/>
  </mergeCells>
  <pageMargins left="0.7" right="0.7" top="0.75" bottom="0.75" header="0.3" footer="0.3"/>
  <pageSetup paperSize="9"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3"/>
  <sheetViews>
    <sheetView workbookViewId="0">
      <selection activeCell="B15" sqref="B15"/>
    </sheetView>
  </sheetViews>
  <sheetFormatPr defaultRowHeight="14.4" x14ac:dyDescent="0.3"/>
  <cols>
    <col min="2" max="2" width="71.88671875" customWidth="1"/>
    <col min="3" max="3" width="15.6640625" customWidth="1"/>
    <col min="4" max="14" width="11.6640625" customWidth="1"/>
  </cols>
  <sheetData>
    <row r="2" spans="2:14" x14ac:dyDescent="0.3">
      <c r="B2" s="124" t="s">
        <v>89</v>
      </c>
      <c r="C2" s="124"/>
      <c r="D2" s="124"/>
      <c r="E2" s="124"/>
      <c r="F2" s="124"/>
      <c r="G2" s="124"/>
      <c r="H2" s="124"/>
      <c r="I2" s="124"/>
      <c r="J2" s="124"/>
      <c r="K2" s="124"/>
      <c r="L2" s="124"/>
      <c r="M2" s="124"/>
      <c r="N2" s="124"/>
    </row>
    <row r="4" spans="2:14" x14ac:dyDescent="0.3">
      <c r="B4" s="102" t="s">
        <v>90</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91</v>
      </c>
      <c r="C6" s="83"/>
      <c r="D6" s="84"/>
      <c r="E6" s="85"/>
      <c r="F6" s="86"/>
      <c r="G6" s="87"/>
      <c r="H6" s="87"/>
      <c r="I6" s="87"/>
      <c r="J6" s="87"/>
      <c r="K6" s="87"/>
      <c r="L6" s="87"/>
      <c r="M6" s="87"/>
      <c r="N6" s="88"/>
    </row>
    <row r="7" spans="2:14" x14ac:dyDescent="0.3">
      <c r="B7" s="89" t="s">
        <v>92</v>
      </c>
      <c r="C7" s="89"/>
      <c r="D7" s="82"/>
      <c r="E7" s="82"/>
      <c r="F7" s="82"/>
      <c r="G7" s="82"/>
      <c r="H7" s="82"/>
      <c r="I7" s="82"/>
      <c r="J7" s="82"/>
      <c r="K7" s="82"/>
      <c r="L7" s="82"/>
      <c r="M7" s="82"/>
      <c r="N7" s="82"/>
    </row>
    <row r="8" spans="2:14" x14ac:dyDescent="0.3">
      <c r="B8" s="89" t="s">
        <v>93</v>
      </c>
      <c r="C8" s="89"/>
      <c r="D8" s="82"/>
      <c r="E8" s="82"/>
      <c r="F8" s="82"/>
      <c r="G8" s="82"/>
      <c r="H8" s="82"/>
      <c r="I8" s="82"/>
      <c r="J8" s="82"/>
      <c r="K8" s="82"/>
      <c r="L8" s="82"/>
      <c r="M8" s="82"/>
      <c r="N8" s="82"/>
    </row>
    <row r="9" spans="2:14" x14ac:dyDescent="0.3">
      <c r="B9" s="90" t="s">
        <v>29</v>
      </c>
      <c r="C9" s="90"/>
      <c r="D9" s="91">
        <f>D7*D8</f>
        <v>0</v>
      </c>
      <c r="E9" s="91">
        <f t="shared" ref="E9:N9" si="0">E7*E8</f>
        <v>0</v>
      </c>
      <c r="F9" s="91">
        <f t="shared" si="0"/>
        <v>0</v>
      </c>
      <c r="G9" s="91">
        <f t="shared" si="0"/>
        <v>0</v>
      </c>
      <c r="H9" s="91">
        <f t="shared" si="0"/>
        <v>0</v>
      </c>
      <c r="I9" s="91">
        <f t="shared" si="0"/>
        <v>0</v>
      </c>
      <c r="J9" s="91">
        <f t="shared" si="0"/>
        <v>0</v>
      </c>
      <c r="K9" s="91">
        <f t="shared" si="0"/>
        <v>0</v>
      </c>
      <c r="L9" s="91">
        <f t="shared" si="0"/>
        <v>0</v>
      </c>
      <c r="M9" s="91">
        <f t="shared" si="0"/>
        <v>0</v>
      </c>
      <c r="N9" s="91">
        <f t="shared" si="0"/>
        <v>0</v>
      </c>
    </row>
    <row r="10" spans="2:14" s="7" customFormat="1" x14ac:dyDescent="0.3">
      <c r="B10" s="83" t="s">
        <v>94</v>
      </c>
      <c r="C10" s="83"/>
      <c r="D10" s="84"/>
      <c r="E10" s="85"/>
      <c r="F10" s="86"/>
      <c r="G10" s="87"/>
      <c r="H10" s="87"/>
      <c r="I10" s="87"/>
      <c r="J10" s="87"/>
      <c r="K10" s="87"/>
      <c r="L10" s="87"/>
      <c r="M10" s="87"/>
      <c r="N10" s="88"/>
    </row>
    <row r="11" spans="2:14" x14ac:dyDescent="0.3">
      <c r="B11" s="89" t="s">
        <v>92</v>
      </c>
      <c r="C11" s="89"/>
      <c r="D11" s="82"/>
      <c r="E11" s="82"/>
      <c r="F11" s="82"/>
      <c r="G11" s="82"/>
      <c r="H11" s="82"/>
      <c r="I11" s="82"/>
      <c r="J11" s="82"/>
      <c r="K11" s="82"/>
      <c r="L11" s="82"/>
      <c r="M11" s="82"/>
      <c r="N11" s="82"/>
    </row>
    <row r="12" spans="2:14" x14ac:dyDescent="0.3">
      <c r="B12" s="89" t="s">
        <v>93</v>
      </c>
      <c r="C12" s="89"/>
      <c r="D12" s="82"/>
      <c r="E12" s="82"/>
      <c r="F12" s="82"/>
      <c r="G12" s="82"/>
      <c r="H12" s="82"/>
      <c r="I12" s="82"/>
      <c r="J12" s="82"/>
      <c r="K12" s="82"/>
      <c r="L12" s="82"/>
      <c r="M12" s="82"/>
      <c r="N12" s="82"/>
    </row>
    <row r="13" spans="2:14" x14ac:dyDescent="0.3">
      <c r="B13" s="90" t="s">
        <v>29</v>
      </c>
      <c r="C13" s="90"/>
      <c r="D13" s="91">
        <f>D11*D12</f>
        <v>0</v>
      </c>
      <c r="E13" s="91">
        <f t="shared" ref="E13" si="1">E11*E12</f>
        <v>0</v>
      </c>
      <c r="F13" s="91">
        <f t="shared" ref="F13" si="2">F11*F12</f>
        <v>0</v>
      </c>
      <c r="G13" s="91">
        <f t="shared" ref="G13" si="3">G11*G12</f>
        <v>0</v>
      </c>
      <c r="H13" s="91">
        <f t="shared" ref="H13" si="4">H11*H12</f>
        <v>0</v>
      </c>
      <c r="I13" s="91">
        <f t="shared" ref="I13" si="5">I11*I12</f>
        <v>0</v>
      </c>
      <c r="J13" s="91">
        <f t="shared" ref="J13" si="6">J11*J12</f>
        <v>0</v>
      </c>
      <c r="K13" s="91">
        <f t="shared" ref="K13" si="7">K11*K12</f>
        <v>0</v>
      </c>
      <c r="L13" s="91">
        <f t="shared" ref="L13" si="8">L11*L12</f>
        <v>0</v>
      </c>
      <c r="M13" s="91">
        <f t="shared" ref="M13" si="9">M11*M12</f>
        <v>0</v>
      </c>
      <c r="N13" s="91">
        <f t="shared" ref="N13" si="10">N11*N12</f>
        <v>0</v>
      </c>
    </row>
    <row r="14" spans="2:14" s="7" customFormat="1" x14ac:dyDescent="0.3">
      <c r="B14" s="83" t="s">
        <v>95</v>
      </c>
      <c r="C14" s="83"/>
      <c r="D14" s="84"/>
      <c r="E14" s="85"/>
      <c r="F14" s="86"/>
      <c r="G14" s="87"/>
      <c r="H14" s="87"/>
      <c r="I14" s="87"/>
      <c r="J14" s="87"/>
      <c r="K14" s="87"/>
      <c r="L14" s="87"/>
      <c r="M14" s="87"/>
      <c r="N14" s="88"/>
    </row>
    <row r="15" spans="2:14" x14ac:dyDescent="0.3">
      <c r="B15" s="89" t="s">
        <v>92</v>
      </c>
      <c r="C15" s="89"/>
      <c r="D15" s="82"/>
      <c r="E15" s="82"/>
      <c r="F15" s="82"/>
      <c r="G15" s="82"/>
      <c r="H15" s="82"/>
      <c r="I15" s="82"/>
      <c r="J15" s="82"/>
      <c r="K15" s="82"/>
      <c r="L15" s="82"/>
      <c r="M15" s="82"/>
      <c r="N15" s="82"/>
    </row>
    <row r="16" spans="2:14" x14ac:dyDescent="0.3">
      <c r="B16" s="89" t="s">
        <v>93</v>
      </c>
      <c r="C16" s="89"/>
      <c r="D16" s="82"/>
      <c r="E16" s="82"/>
      <c r="F16" s="82"/>
      <c r="G16" s="82"/>
      <c r="H16" s="82"/>
      <c r="I16" s="82"/>
      <c r="J16" s="82"/>
      <c r="K16" s="82"/>
      <c r="L16" s="82"/>
      <c r="M16" s="82"/>
      <c r="N16" s="82"/>
    </row>
    <row r="17" spans="2:14" x14ac:dyDescent="0.3">
      <c r="B17" s="90" t="s">
        <v>29</v>
      </c>
      <c r="C17" s="90"/>
      <c r="D17" s="91">
        <f>D15*D16</f>
        <v>0</v>
      </c>
      <c r="E17" s="91">
        <f t="shared" ref="E17" si="11">E15*E16</f>
        <v>0</v>
      </c>
      <c r="F17" s="91">
        <f t="shared" ref="F17" si="12">F15*F16</f>
        <v>0</v>
      </c>
      <c r="G17" s="91">
        <f t="shared" ref="G17" si="13">G15*G16</f>
        <v>0</v>
      </c>
      <c r="H17" s="91">
        <f t="shared" ref="H17" si="14">H15*H16</f>
        <v>0</v>
      </c>
      <c r="I17" s="91">
        <f t="shared" ref="I17" si="15">I15*I16</f>
        <v>0</v>
      </c>
      <c r="J17" s="91">
        <f t="shared" ref="J17" si="16">J15*J16</f>
        <v>0</v>
      </c>
      <c r="K17" s="91">
        <f t="shared" ref="K17" si="17">K15*K16</f>
        <v>0</v>
      </c>
      <c r="L17" s="91">
        <f t="shared" ref="L17" si="18">L15*L16</f>
        <v>0</v>
      </c>
      <c r="M17" s="91">
        <f t="shared" ref="M17" si="19">M15*M16</f>
        <v>0</v>
      </c>
      <c r="N17" s="91">
        <f t="shared" ref="N17" si="20">N15*N16</f>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21">E9+E13+E17</f>
        <v>0</v>
      </c>
      <c r="F19" s="98">
        <f t="shared" si="21"/>
        <v>0</v>
      </c>
      <c r="G19" s="98">
        <f t="shared" si="21"/>
        <v>0</v>
      </c>
      <c r="H19" s="98">
        <f t="shared" si="21"/>
        <v>0</v>
      </c>
      <c r="I19" s="98">
        <f t="shared" si="21"/>
        <v>0</v>
      </c>
      <c r="J19" s="98">
        <f t="shared" si="21"/>
        <v>0</v>
      </c>
      <c r="K19" s="98">
        <f t="shared" si="21"/>
        <v>0</v>
      </c>
      <c r="L19" s="98">
        <f t="shared" si="21"/>
        <v>0</v>
      </c>
      <c r="M19" s="98">
        <f t="shared" si="21"/>
        <v>0</v>
      </c>
      <c r="N19" s="99">
        <f t="shared" si="21"/>
        <v>0</v>
      </c>
    </row>
    <row r="22" spans="2:14" x14ac:dyDescent="0.3">
      <c r="B22" s="11" t="s">
        <v>96</v>
      </c>
      <c r="C22" s="15"/>
    </row>
    <row r="23" spans="2:14" x14ac:dyDescent="0.3">
      <c r="B23" s="100" t="s">
        <v>97</v>
      </c>
      <c r="C23" s="100"/>
      <c r="D23" s="100"/>
      <c r="E23" s="100"/>
      <c r="F23" s="100"/>
      <c r="G23" s="100"/>
      <c r="H23" s="100"/>
      <c r="I23" s="100"/>
      <c r="J23" s="100"/>
      <c r="K23" s="100"/>
      <c r="L23" s="100"/>
      <c r="M23" s="100"/>
      <c r="N23" s="100"/>
    </row>
    <row r="24" spans="2:14" x14ac:dyDescent="0.3">
      <c r="B24" s="100" t="s">
        <v>98</v>
      </c>
      <c r="C24" s="100"/>
      <c r="D24" s="100"/>
      <c r="E24" s="100"/>
      <c r="F24" s="100"/>
      <c r="G24" s="100"/>
      <c r="H24" s="100"/>
      <c r="I24" s="100"/>
      <c r="J24" s="100"/>
      <c r="K24" s="100"/>
      <c r="L24" s="100"/>
      <c r="M24" s="100"/>
      <c r="N24" s="100"/>
    </row>
    <row r="25" spans="2:14" x14ac:dyDescent="0.3">
      <c r="B25" s="100" t="s">
        <v>99</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9" spans="2:14" x14ac:dyDescent="0.3">
      <c r="B29" s="122" t="s">
        <v>39</v>
      </c>
      <c r="C29" s="122"/>
      <c r="D29" s="122"/>
      <c r="E29" s="122"/>
      <c r="F29" s="122"/>
      <c r="G29" s="122"/>
    </row>
    <row r="30" spans="2:14" x14ac:dyDescent="0.3">
      <c r="B30" s="131" t="s">
        <v>100</v>
      </c>
      <c r="C30" s="131"/>
      <c r="D30" s="131"/>
      <c r="E30" s="131"/>
      <c r="F30" s="131"/>
      <c r="G30" s="131"/>
    </row>
    <row r="31" spans="2:14" x14ac:dyDescent="0.3">
      <c r="B31" s="116" t="s">
        <v>101</v>
      </c>
      <c r="C31" s="116"/>
      <c r="D31" s="116"/>
      <c r="E31" s="116"/>
      <c r="F31" s="116"/>
      <c r="G31" s="116"/>
    </row>
    <row r="32" spans="2:14" ht="32.549999999999997" customHeight="1" x14ac:dyDescent="0.3">
      <c r="B32" s="116" t="s">
        <v>102</v>
      </c>
      <c r="C32" s="116"/>
      <c r="D32" s="116"/>
      <c r="E32" s="116"/>
      <c r="F32" s="116"/>
      <c r="G32" s="116"/>
    </row>
    <row r="33" spans="2:3" x14ac:dyDescent="0.3">
      <c r="B33" s="12"/>
      <c r="C33" s="12"/>
    </row>
  </sheetData>
  <sheetProtection algorithmName="SHA-512" hashValue="pkIUUrGLENw2x+zXMWB32ad+xxSvj4F1jmL77QxU0M7Rtq73hJ94Nrah39Rs6RD0CheS3T+MvrLpSS9kvpJ0Sg==" saltValue="DkbDN9D5DVObrJRZqmBY1Q==" spinCount="100000" sheet="1" formatCells="0" formatColumns="0" formatRows="0" insertColumns="0" insertRows="0" deleteColumns="0" deleteRows="0"/>
  <customSheetViews>
    <customSheetView guid="{B692A1D6-C16B-4DA7-9EA3-4E580D40A4C8}">
      <selection activeCell="B15" sqref="B15"/>
      <pageMargins left="0.7" right="0.7" top="0.75" bottom="0.75" header="0.3" footer="0.3"/>
    </customSheetView>
    <customSheetView guid="{334E5C15-3ABF-465A-AC51-5F538CFC17D0}" topLeftCell="A16">
      <selection activeCell="B32" sqref="B32:G32"/>
      <pageMargins left="0.7" right="0.7" top="0.75" bottom="0.75" header="0.3" footer="0.3"/>
    </customSheetView>
  </customSheetViews>
  <mergeCells count="8">
    <mergeCell ref="B31:G31"/>
    <mergeCell ref="B32:G32"/>
    <mergeCell ref="B2:N2"/>
    <mergeCell ref="B4:B5"/>
    <mergeCell ref="D4:N4"/>
    <mergeCell ref="C4:C5"/>
    <mergeCell ref="B29:G29"/>
    <mergeCell ref="B30:G3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3"/>
  <sheetViews>
    <sheetView workbookViewId="0">
      <selection activeCell="B24" sqref="B24"/>
    </sheetView>
  </sheetViews>
  <sheetFormatPr defaultRowHeight="14.4" x14ac:dyDescent="0.3"/>
  <cols>
    <col min="2" max="2" width="62.88671875" customWidth="1"/>
    <col min="3" max="3" width="15.6640625" customWidth="1"/>
    <col min="4" max="14" width="11.6640625" customWidth="1"/>
  </cols>
  <sheetData>
    <row r="2" spans="2:14" x14ac:dyDescent="0.3">
      <c r="B2" s="124" t="s">
        <v>103</v>
      </c>
      <c r="C2" s="124"/>
      <c r="D2" s="124"/>
      <c r="E2" s="124"/>
      <c r="F2" s="124"/>
      <c r="G2" s="124"/>
      <c r="H2" s="124"/>
      <c r="I2" s="124"/>
      <c r="J2" s="124"/>
      <c r="K2" s="124"/>
      <c r="L2" s="124"/>
      <c r="M2" s="124"/>
      <c r="N2" s="124"/>
    </row>
    <row r="4" spans="2:14" x14ac:dyDescent="0.3">
      <c r="B4" s="102" t="s">
        <v>104</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105</v>
      </c>
      <c r="C6" s="83"/>
      <c r="D6" s="84"/>
      <c r="E6" s="85"/>
      <c r="F6" s="86"/>
      <c r="G6" s="87"/>
      <c r="H6" s="87"/>
      <c r="I6" s="87"/>
      <c r="J6" s="87"/>
      <c r="K6" s="87"/>
      <c r="L6" s="87"/>
      <c r="M6" s="87"/>
      <c r="N6" s="88"/>
    </row>
    <row r="7" spans="2:14" x14ac:dyDescent="0.3">
      <c r="B7" s="89" t="s">
        <v>106</v>
      </c>
      <c r="C7" s="89"/>
      <c r="D7" s="82"/>
      <c r="E7" s="82"/>
      <c r="F7" s="82"/>
      <c r="G7" s="82"/>
      <c r="H7" s="82"/>
      <c r="I7" s="82"/>
      <c r="J7" s="82"/>
      <c r="K7" s="82"/>
      <c r="L7" s="82"/>
      <c r="M7" s="82"/>
      <c r="N7" s="82"/>
    </row>
    <row r="8" spans="2:14" x14ac:dyDescent="0.3">
      <c r="B8" s="89" t="s">
        <v>93</v>
      </c>
      <c r="C8" s="89"/>
      <c r="D8" s="82"/>
      <c r="E8" s="82"/>
      <c r="F8" s="82"/>
      <c r="G8" s="82"/>
      <c r="H8" s="82"/>
      <c r="I8" s="82"/>
      <c r="J8" s="82"/>
      <c r="K8" s="82"/>
      <c r="L8" s="82"/>
      <c r="M8" s="82"/>
      <c r="N8" s="82"/>
    </row>
    <row r="9" spans="2:14" x14ac:dyDescent="0.3">
      <c r="B9" s="90" t="s">
        <v>29</v>
      </c>
      <c r="C9" s="90"/>
      <c r="D9" s="91">
        <f>D7*D8</f>
        <v>0</v>
      </c>
      <c r="E9" s="91">
        <f t="shared" ref="E9" si="0">E7*E8</f>
        <v>0</v>
      </c>
      <c r="F9" s="91">
        <f t="shared" ref="F9" si="1">F7*F8</f>
        <v>0</v>
      </c>
      <c r="G9" s="91">
        <f t="shared" ref="G9" si="2">G7*G8</f>
        <v>0</v>
      </c>
      <c r="H9" s="91">
        <f t="shared" ref="H9" si="3">H7*H8</f>
        <v>0</v>
      </c>
      <c r="I9" s="91">
        <f t="shared" ref="I9" si="4">I7*I8</f>
        <v>0</v>
      </c>
      <c r="J9" s="91">
        <f t="shared" ref="J9" si="5">J7*J8</f>
        <v>0</v>
      </c>
      <c r="K9" s="91">
        <f t="shared" ref="K9" si="6">K7*K8</f>
        <v>0</v>
      </c>
      <c r="L9" s="91">
        <f t="shared" ref="L9" si="7">L7*L8</f>
        <v>0</v>
      </c>
      <c r="M9" s="91">
        <f t="shared" ref="M9" si="8">M7*M8</f>
        <v>0</v>
      </c>
      <c r="N9" s="91">
        <f t="shared" ref="N9" si="9">N7*N8</f>
        <v>0</v>
      </c>
    </row>
    <row r="10" spans="2:14" s="7" customFormat="1" x14ac:dyDescent="0.3">
      <c r="B10" s="83" t="s">
        <v>107</v>
      </c>
      <c r="C10" s="83"/>
      <c r="D10" s="84"/>
      <c r="E10" s="85"/>
      <c r="F10" s="86"/>
      <c r="G10" s="87"/>
      <c r="H10" s="87"/>
      <c r="I10" s="87"/>
      <c r="J10" s="87"/>
      <c r="K10" s="87"/>
      <c r="L10" s="87"/>
      <c r="M10" s="87"/>
      <c r="N10" s="88"/>
    </row>
    <row r="11" spans="2:14" x14ac:dyDescent="0.3">
      <c r="B11" s="89" t="s">
        <v>106</v>
      </c>
      <c r="C11" s="89"/>
      <c r="D11" s="82"/>
      <c r="E11" s="82"/>
      <c r="F11" s="82"/>
      <c r="G11" s="82"/>
      <c r="H11" s="82"/>
      <c r="I11" s="82"/>
      <c r="J11" s="82"/>
      <c r="K11" s="82"/>
      <c r="L11" s="82"/>
      <c r="M11" s="82"/>
      <c r="N11" s="82"/>
    </row>
    <row r="12" spans="2:14" x14ac:dyDescent="0.3">
      <c r="B12" s="89" t="s">
        <v>93</v>
      </c>
      <c r="C12" s="89"/>
      <c r="D12" s="82"/>
      <c r="E12" s="82"/>
      <c r="F12" s="82"/>
      <c r="G12" s="82"/>
      <c r="H12" s="82"/>
      <c r="I12" s="82"/>
      <c r="J12" s="82"/>
      <c r="K12" s="82"/>
      <c r="L12" s="82"/>
      <c r="M12" s="82"/>
      <c r="N12" s="82"/>
    </row>
    <row r="13" spans="2:14" x14ac:dyDescent="0.3">
      <c r="B13" s="90" t="s">
        <v>29</v>
      </c>
      <c r="C13" s="90"/>
      <c r="D13" s="91">
        <f>D11*D12</f>
        <v>0</v>
      </c>
      <c r="E13" s="91">
        <f t="shared" ref="E13" si="10">E11*E12</f>
        <v>0</v>
      </c>
      <c r="F13" s="91">
        <f t="shared" ref="F13" si="11">F11*F12</f>
        <v>0</v>
      </c>
      <c r="G13" s="91">
        <f t="shared" ref="G13" si="12">G11*G12</f>
        <v>0</v>
      </c>
      <c r="H13" s="91">
        <f t="shared" ref="H13" si="13">H11*H12</f>
        <v>0</v>
      </c>
      <c r="I13" s="91">
        <f t="shared" ref="I13" si="14">I11*I12</f>
        <v>0</v>
      </c>
      <c r="J13" s="91">
        <f t="shared" ref="J13" si="15">J11*J12</f>
        <v>0</v>
      </c>
      <c r="K13" s="91">
        <f t="shared" ref="K13" si="16">K11*K12</f>
        <v>0</v>
      </c>
      <c r="L13" s="91">
        <f t="shared" ref="L13" si="17">L11*L12</f>
        <v>0</v>
      </c>
      <c r="M13" s="91">
        <f t="shared" ref="M13" si="18">M11*M12</f>
        <v>0</v>
      </c>
      <c r="N13" s="91">
        <f t="shared" ref="N13" si="19">N11*N12</f>
        <v>0</v>
      </c>
    </row>
    <row r="14" spans="2:14" s="7" customFormat="1" x14ac:dyDescent="0.3">
      <c r="B14" s="83" t="s">
        <v>108</v>
      </c>
      <c r="C14" s="83"/>
      <c r="D14" s="84"/>
      <c r="E14" s="85"/>
      <c r="F14" s="85"/>
      <c r="G14" s="85"/>
      <c r="H14" s="85"/>
      <c r="I14" s="85"/>
      <c r="J14" s="85"/>
      <c r="K14" s="85"/>
      <c r="L14" s="85"/>
      <c r="M14" s="85"/>
      <c r="N14" s="85"/>
    </row>
    <row r="15" spans="2:14" x14ac:dyDescent="0.3">
      <c r="B15" s="89" t="s">
        <v>106</v>
      </c>
      <c r="C15" s="89"/>
      <c r="D15" s="82"/>
      <c r="E15" s="82"/>
      <c r="F15" s="82"/>
      <c r="G15" s="82"/>
      <c r="H15" s="82"/>
      <c r="I15" s="82"/>
      <c r="J15" s="82"/>
      <c r="K15" s="82"/>
      <c r="L15" s="82"/>
      <c r="M15" s="82"/>
      <c r="N15" s="82"/>
    </row>
    <row r="16" spans="2:14" x14ac:dyDescent="0.3">
      <c r="B16" s="89" t="s">
        <v>93</v>
      </c>
      <c r="C16" s="89"/>
      <c r="D16" s="82"/>
      <c r="E16" s="82"/>
      <c r="F16" s="82"/>
      <c r="G16" s="82"/>
      <c r="H16" s="82"/>
      <c r="I16" s="82"/>
      <c r="J16" s="82"/>
      <c r="K16" s="82"/>
      <c r="L16" s="82"/>
      <c r="M16" s="82"/>
      <c r="N16" s="82"/>
    </row>
    <row r="17" spans="2:14" x14ac:dyDescent="0.3">
      <c r="B17" s="90" t="s">
        <v>29</v>
      </c>
      <c r="C17" s="90"/>
      <c r="D17" s="91">
        <f>D15*D16</f>
        <v>0</v>
      </c>
      <c r="E17" s="91">
        <f t="shared" ref="E17" si="20">E15*E16</f>
        <v>0</v>
      </c>
      <c r="F17" s="91">
        <f t="shared" ref="F17" si="21">F15*F16</f>
        <v>0</v>
      </c>
      <c r="G17" s="91">
        <f t="shared" ref="G17" si="22">G15*G16</f>
        <v>0</v>
      </c>
      <c r="H17" s="91">
        <f t="shared" ref="H17" si="23">H15*H16</f>
        <v>0</v>
      </c>
      <c r="I17" s="91">
        <f t="shared" ref="I17" si="24">I15*I16</f>
        <v>0</v>
      </c>
      <c r="J17" s="91">
        <f t="shared" ref="J17" si="25">J15*J16</f>
        <v>0</v>
      </c>
      <c r="K17" s="91">
        <f t="shared" ref="K17" si="26">K15*K16</f>
        <v>0</v>
      </c>
      <c r="L17" s="91">
        <f t="shared" ref="L17" si="27">L15*L16</f>
        <v>0</v>
      </c>
      <c r="M17" s="91">
        <f t="shared" ref="M17" si="28">M15*M16</f>
        <v>0</v>
      </c>
      <c r="N17" s="91">
        <f t="shared" ref="N17" si="29">N15*N16</f>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30">E9+E13+E17</f>
        <v>0</v>
      </c>
      <c r="F19" s="98">
        <f t="shared" si="30"/>
        <v>0</v>
      </c>
      <c r="G19" s="98">
        <f t="shared" si="30"/>
        <v>0</v>
      </c>
      <c r="H19" s="98">
        <f t="shared" si="30"/>
        <v>0</v>
      </c>
      <c r="I19" s="98">
        <f t="shared" si="30"/>
        <v>0</v>
      </c>
      <c r="J19" s="98">
        <f t="shared" si="30"/>
        <v>0</v>
      </c>
      <c r="K19" s="98">
        <f t="shared" si="30"/>
        <v>0</v>
      </c>
      <c r="L19" s="98">
        <f t="shared" si="30"/>
        <v>0</v>
      </c>
      <c r="M19" s="98">
        <f t="shared" si="30"/>
        <v>0</v>
      </c>
      <c r="N19" s="99">
        <f t="shared" si="30"/>
        <v>0</v>
      </c>
    </row>
    <row r="22" spans="2:14" x14ac:dyDescent="0.3">
      <c r="B22" s="11" t="s">
        <v>109</v>
      </c>
      <c r="C22" s="15"/>
    </row>
    <row r="23" spans="2:14" x14ac:dyDescent="0.3">
      <c r="B23" s="100" t="s">
        <v>110</v>
      </c>
      <c r="C23" s="100"/>
      <c r="D23" s="100"/>
      <c r="E23" s="100"/>
      <c r="F23" s="100"/>
      <c r="G23" s="100"/>
      <c r="H23" s="100"/>
      <c r="I23" s="100"/>
      <c r="J23" s="100"/>
      <c r="K23" s="100"/>
      <c r="L23" s="100"/>
      <c r="M23" s="100"/>
      <c r="N23" s="100"/>
    </row>
    <row r="24" spans="2:14" x14ac:dyDescent="0.3">
      <c r="B24" s="100" t="s">
        <v>111</v>
      </c>
      <c r="C24" s="100"/>
      <c r="D24" s="100"/>
      <c r="E24" s="100"/>
      <c r="F24" s="100"/>
      <c r="G24" s="100"/>
      <c r="H24" s="100"/>
      <c r="I24" s="100"/>
      <c r="J24" s="100"/>
      <c r="K24" s="100"/>
      <c r="L24" s="100"/>
      <c r="M24" s="100"/>
      <c r="N24" s="100"/>
    </row>
    <row r="25" spans="2:14" x14ac:dyDescent="0.3">
      <c r="B25" s="100" t="s">
        <v>112</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9" spans="2:14" x14ac:dyDescent="0.3">
      <c r="B29" s="133" t="s">
        <v>39</v>
      </c>
      <c r="C29" s="133"/>
      <c r="D29" s="133"/>
      <c r="E29" s="133"/>
      <c r="F29" s="133"/>
      <c r="G29" s="133"/>
    </row>
    <row r="30" spans="2:14" x14ac:dyDescent="0.3">
      <c r="B30" s="131" t="s">
        <v>100</v>
      </c>
      <c r="C30" s="131"/>
      <c r="D30" s="131"/>
      <c r="E30" s="131"/>
      <c r="F30" s="131"/>
      <c r="G30" s="131"/>
    </row>
    <row r="31" spans="2:14" x14ac:dyDescent="0.3">
      <c r="B31" s="132" t="s">
        <v>113</v>
      </c>
      <c r="C31" s="132"/>
      <c r="D31" s="132"/>
      <c r="E31" s="132"/>
      <c r="F31" s="132"/>
      <c r="G31" s="132"/>
    </row>
    <row r="32" spans="2:14" x14ac:dyDescent="0.3">
      <c r="B32" s="132" t="s">
        <v>114</v>
      </c>
      <c r="C32" s="132"/>
      <c r="D32" s="132"/>
      <c r="E32" s="132"/>
      <c r="F32" s="132"/>
      <c r="G32" s="132"/>
    </row>
    <row r="33" spans="2:3" x14ac:dyDescent="0.3">
      <c r="B33" s="12"/>
      <c r="C33" s="12"/>
    </row>
  </sheetData>
  <sheetProtection algorithmName="SHA-512" hashValue="tb3UUe/NNjTOB238akvW1QSh63i9PKN4LLaWQ5Do8lo0CMKpBx+CV2SU4xefm4iBpJ1F7sRzoCpBXiXY4Pu+Nw==" saltValue="S2wRBO8oLY6gLNiuSI4zSA==" spinCount="100000" sheet="1" objects="1" scenarios="1" formatCells="0" formatColumns="0" formatRows="0" insertColumns="0" insertRows="0" deleteColumns="0" deleteRows="0"/>
  <customSheetViews>
    <customSheetView guid="{B692A1D6-C16B-4DA7-9EA3-4E580D40A4C8}">
      <selection activeCell="B24" sqref="B24"/>
      <pageMargins left="0.7" right="0.7" top="0.75" bottom="0.75" header="0.3" footer="0.3"/>
    </customSheetView>
    <customSheetView guid="{334E5C15-3ABF-465A-AC51-5F538CFC17D0}">
      <selection activeCell="D19" sqref="D19"/>
      <pageMargins left="0.7" right="0.7" top="0.75" bottom="0.75" header="0.3" footer="0.3"/>
    </customSheetView>
  </customSheetViews>
  <mergeCells count="8">
    <mergeCell ref="B31:G31"/>
    <mergeCell ref="B32:G32"/>
    <mergeCell ref="B2:N2"/>
    <mergeCell ref="B4:B5"/>
    <mergeCell ref="D4:N4"/>
    <mergeCell ref="C4:C5"/>
    <mergeCell ref="B29:G29"/>
    <mergeCell ref="B30:G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3"/>
  <sheetViews>
    <sheetView workbookViewId="0">
      <selection activeCell="D5" sqref="D5"/>
    </sheetView>
  </sheetViews>
  <sheetFormatPr defaultRowHeight="14.4" x14ac:dyDescent="0.3"/>
  <cols>
    <col min="2" max="2" width="62.88671875" customWidth="1"/>
    <col min="3" max="3" width="15.6640625" customWidth="1"/>
    <col min="4" max="14" width="11.6640625" customWidth="1"/>
  </cols>
  <sheetData>
    <row r="2" spans="2:14" x14ac:dyDescent="0.3">
      <c r="B2" s="124" t="s">
        <v>115</v>
      </c>
      <c r="C2" s="124"/>
      <c r="D2" s="124"/>
      <c r="E2" s="124"/>
      <c r="F2" s="124"/>
      <c r="G2" s="124"/>
      <c r="H2" s="124"/>
      <c r="I2" s="124"/>
      <c r="J2" s="124"/>
      <c r="K2" s="124"/>
      <c r="L2" s="124"/>
      <c r="M2" s="124"/>
      <c r="N2" s="124"/>
    </row>
    <row r="4" spans="2:14" x14ac:dyDescent="0.3">
      <c r="B4" s="102" t="s">
        <v>116</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117</v>
      </c>
      <c r="C6" s="83"/>
      <c r="D6" s="84"/>
      <c r="E6" s="85"/>
      <c r="F6" s="86"/>
      <c r="G6" s="87"/>
      <c r="H6" s="87"/>
      <c r="I6" s="87"/>
      <c r="J6" s="87"/>
      <c r="K6" s="87"/>
      <c r="L6" s="87"/>
      <c r="M6" s="87"/>
      <c r="N6" s="88"/>
    </row>
    <row r="7" spans="2:14" x14ac:dyDescent="0.3">
      <c r="B7" s="89" t="s">
        <v>118</v>
      </c>
      <c r="C7" s="89"/>
      <c r="D7" s="82"/>
      <c r="E7" s="82"/>
      <c r="F7" s="82"/>
      <c r="G7" s="82"/>
      <c r="H7" s="82"/>
      <c r="I7" s="82"/>
      <c r="J7" s="82"/>
      <c r="K7" s="82"/>
      <c r="L7" s="82"/>
      <c r="M7" s="82"/>
      <c r="N7" s="82"/>
    </row>
    <row r="8" spans="2:14" x14ac:dyDescent="0.3">
      <c r="B8" s="89" t="s">
        <v>93</v>
      </c>
      <c r="C8" s="89"/>
      <c r="D8" s="82"/>
      <c r="E8" s="82"/>
      <c r="F8" s="82"/>
      <c r="G8" s="82"/>
      <c r="H8" s="82"/>
      <c r="I8" s="82"/>
      <c r="J8" s="82"/>
      <c r="K8" s="82"/>
      <c r="L8" s="82"/>
      <c r="M8" s="82"/>
      <c r="N8" s="82"/>
    </row>
    <row r="9" spans="2:14" x14ac:dyDescent="0.3">
      <c r="B9" s="90" t="s">
        <v>29</v>
      </c>
      <c r="C9" s="90"/>
      <c r="D9" s="91">
        <f>D7*D8</f>
        <v>0</v>
      </c>
      <c r="E9" s="91">
        <f t="shared" ref="E9" si="0">E7*E8</f>
        <v>0</v>
      </c>
      <c r="F9" s="91">
        <f t="shared" ref="F9" si="1">F7*F8</f>
        <v>0</v>
      </c>
      <c r="G9" s="91">
        <f t="shared" ref="G9" si="2">G7*G8</f>
        <v>0</v>
      </c>
      <c r="H9" s="91">
        <f t="shared" ref="H9" si="3">H7*H8</f>
        <v>0</v>
      </c>
      <c r="I9" s="91">
        <f t="shared" ref="I9" si="4">I7*I8</f>
        <v>0</v>
      </c>
      <c r="J9" s="91">
        <f t="shared" ref="J9" si="5">J7*J8</f>
        <v>0</v>
      </c>
      <c r="K9" s="91">
        <f t="shared" ref="K9" si="6">K7*K8</f>
        <v>0</v>
      </c>
      <c r="L9" s="91">
        <f t="shared" ref="L9" si="7">L7*L8</f>
        <v>0</v>
      </c>
      <c r="M9" s="91">
        <f t="shared" ref="M9" si="8">M7*M8</f>
        <v>0</v>
      </c>
      <c r="N9" s="91">
        <f t="shared" ref="N9" si="9">N7*N8</f>
        <v>0</v>
      </c>
    </row>
    <row r="10" spans="2:14" s="7" customFormat="1" x14ac:dyDescent="0.3">
      <c r="B10" s="83" t="s">
        <v>119</v>
      </c>
      <c r="C10" s="83"/>
      <c r="D10" s="84"/>
      <c r="E10" s="85"/>
      <c r="F10" s="85"/>
      <c r="G10" s="85"/>
      <c r="H10" s="85"/>
      <c r="I10" s="85"/>
      <c r="J10" s="85"/>
      <c r="K10" s="85"/>
      <c r="L10" s="85"/>
      <c r="M10" s="85"/>
      <c r="N10" s="85"/>
    </row>
    <row r="11" spans="2:14" x14ac:dyDescent="0.3">
      <c r="B11" s="89" t="s">
        <v>118</v>
      </c>
      <c r="C11" s="89"/>
      <c r="D11" s="82"/>
      <c r="E11" s="82"/>
      <c r="F11" s="82"/>
      <c r="G11" s="82"/>
      <c r="H11" s="82"/>
      <c r="I11" s="82"/>
      <c r="J11" s="82"/>
      <c r="K11" s="82"/>
      <c r="L11" s="82"/>
      <c r="M11" s="82"/>
      <c r="N11" s="82"/>
    </row>
    <row r="12" spans="2:14" x14ac:dyDescent="0.3">
      <c r="B12" s="89" t="s">
        <v>93</v>
      </c>
      <c r="C12" s="89"/>
      <c r="D12" s="82"/>
      <c r="E12" s="82"/>
      <c r="F12" s="82"/>
      <c r="G12" s="82"/>
      <c r="H12" s="82"/>
      <c r="I12" s="82"/>
      <c r="J12" s="82"/>
      <c r="K12" s="82"/>
      <c r="L12" s="82"/>
      <c r="M12" s="82"/>
      <c r="N12" s="82"/>
    </row>
    <row r="13" spans="2:14" x14ac:dyDescent="0.3">
      <c r="B13" s="90" t="s">
        <v>29</v>
      </c>
      <c r="C13" s="90"/>
      <c r="D13" s="91">
        <f>D11*D12</f>
        <v>0</v>
      </c>
      <c r="E13" s="91">
        <f t="shared" ref="E13" si="10">E11*E12</f>
        <v>0</v>
      </c>
      <c r="F13" s="91">
        <f t="shared" ref="F13" si="11">F11*F12</f>
        <v>0</v>
      </c>
      <c r="G13" s="91">
        <f t="shared" ref="G13" si="12">G11*G12</f>
        <v>0</v>
      </c>
      <c r="H13" s="91">
        <f t="shared" ref="H13" si="13">H11*H12</f>
        <v>0</v>
      </c>
      <c r="I13" s="91">
        <f t="shared" ref="I13" si="14">I11*I12</f>
        <v>0</v>
      </c>
      <c r="J13" s="91">
        <f t="shared" ref="J13" si="15">J11*J12</f>
        <v>0</v>
      </c>
      <c r="K13" s="91">
        <f t="shared" ref="K13" si="16">K11*K12</f>
        <v>0</v>
      </c>
      <c r="L13" s="91">
        <f t="shared" ref="L13" si="17">L11*L12</f>
        <v>0</v>
      </c>
      <c r="M13" s="91">
        <f t="shared" ref="M13" si="18">M11*M12</f>
        <v>0</v>
      </c>
      <c r="N13" s="91">
        <f t="shared" ref="N13" si="19">N11*N12</f>
        <v>0</v>
      </c>
    </row>
    <row r="14" spans="2:14" s="7" customFormat="1" x14ac:dyDescent="0.3">
      <c r="B14" s="83" t="s">
        <v>120</v>
      </c>
      <c r="C14" s="83"/>
      <c r="D14" s="84"/>
      <c r="E14" s="85"/>
      <c r="F14" s="85"/>
      <c r="G14" s="85"/>
      <c r="H14" s="85"/>
      <c r="I14" s="85"/>
      <c r="J14" s="85"/>
      <c r="K14" s="85"/>
      <c r="L14" s="85"/>
      <c r="M14" s="85"/>
      <c r="N14" s="85"/>
    </row>
    <row r="15" spans="2:14" x14ac:dyDescent="0.3">
      <c r="B15" s="89" t="s">
        <v>118</v>
      </c>
      <c r="C15" s="89"/>
      <c r="D15" s="82"/>
      <c r="E15" s="82"/>
      <c r="F15" s="82"/>
      <c r="G15" s="82"/>
      <c r="H15" s="82"/>
      <c r="I15" s="82"/>
      <c r="J15" s="82"/>
      <c r="K15" s="82"/>
      <c r="L15" s="82"/>
      <c r="M15" s="82"/>
      <c r="N15" s="82"/>
    </row>
    <row r="16" spans="2:14" x14ac:dyDescent="0.3">
      <c r="B16" s="89" t="s">
        <v>93</v>
      </c>
      <c r="C16" s="89"/>
      <c r="D16" s="82"/>
      <c r="E16" s="82"/>
      <c r="F16" s="82"/>
      <c r="G16" s="82"/>
      <c r="H16" s="82"/>
      <c r="I16" s="82"/>
      <c r="J16" s="82"/>
      <c r="K16" s="82"/>
      <c r="L16" s="82"/>
      <c r="M16" s="82"/>
      <c r="N16" s="82"/>
    </row>
    <row r="17" spans="2:14" x14ac:dyDescent="0.3">
      <c r="B17" s="90" t="s">
        <v>29</v>
      </c>
      <c r="C17" s="90"/>
      <c r="D17" s="91">
        <f>D15*D16</f>
        <v>0</v>
      </c>
      <c r="E17" s="91">
        <f t="shared" ref="E17" si="20">E15*E16</f>
        <v>0</v>
      </c>
      <c r="F17" s="91">
        <f t="shared" ref="F17" si="21">F15*F16</f>
        <v>0</v>
      </c>
      <c r="G17" s="91">
        <f t="shared" ref="G17" si="22">G15*G16</f>
        <v>0</v>
      </c>
      <c r="H17" s="91">
        <f t="shared" ref="H17" si="23">H15*H16</f>
        <v>0</v>
      </c>
      <c r="I17" s="91">
        <f t="shared" ref="I17" si="24">I15*I16</f>
        <v>0</v>
      </c>
      <c r="J17" s="91">
        <f t="shared" ref="J17" si="25">J15*J16</f>
        <v>0</v>
      </c>
      <c r="K17" s="91">
        <f t="shared" ref="K17" si="26">K15*K16</f>
        <v>0</v>
      </c>
      <c r="L17" s="91">
        <f t="shared" ref="L17" si="27">L15*L16</f>
        <v>0</v>
      </c>
      <c r="M17" s="91">
        <f t="shared" ref="M17" si="28">M15*M16</f>
        <v>0</v>
      </c>
      <c r="N17" s="91">
        <f t="shared" ref="N17" si="29">N15*N16</f>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30">E9+E13+E17</f>
        <v>0</v>
      </c>
      <c r="F19" s="98">
        <f t="shared" si="30"/>
        <v>0</v>
      </c>
      <c r="G19" s="98">
        <f t="shared" si="30"/>
        <v>0</v>
      </c>
      <c r="H19" s="98">
        <f t="shared" si="30"/>
        <v>0</v>
      </c>
      <c r="I19" s="98">
        <f t="shared" si="30"/>
        <v>0</v>
      </c>
      <c r="J19" s="98">
        <f t="shared" si="30"/>
        <v>0</v>
      </c>
      <c r="K19" s="98">
        <f t="shared" si="30"/>
        <v>0</v>
      </c>
      <c r="L19" s="98">
        <f t="shared" si="30"/>
        <v>0</v>
      </c>
      <c r="M19" s="98">
        <f t="shared" si="30"/>
        <v>0</v>
      </c>
      <c r="N19" s="99">
        <f t="shared" si="30"/>
        <v>0</v>
      </c>
    </row>
    <row r="22" spans="2:14" x14ac:dyDescent="0.3">
      <c r="B22" s="11" t="s">
        <v>121</v>
      </c>
      <c r="C22" s="15"/>
    </row>
    <row r="23" spans="2:14" x14ac:dyDescent="0.3">
      <c r="B23" s="100" t="s">
        <v>122</v>
      </c>
      <c r="C23" s="100"/>
      <c r="D23" s="100"/>
      <c r="E23" s="100"/>
      <c r="F23" s="100"/>
      <c r="G23" s="100"/>
      <c r="H23" s="100"/>
      <c r="I23" s="100"/>
      <c r="J23" s="100"/>
      <c r="K23" s="100"/>
      <c r="L23" s="100"/>
      <c r="M23" s="100"/>
      <c r="N23" s="100"/>
    </row>
    <row r="24" spans="2:14" x14ac:dyDescent="0.3">
      <c r="B24" s="100" t="s">
        <v>123</v>
      </c>
      <c r="C24" s="100"/>
      <c r="D24" s="100"/>
      <c r="E24" s="100"/>
      <c r="F24" s="100"/>
      <c r="G24" s="100"/>
      <c r="H24" s="100"/>
      <c r="I24" s="100"/>
      <c r="J24" s="100"/>
      <c r="K24" s="100"/>
      <c r="L24" s="100"/>
      <c r="M24" s="100"/>
      <c r="N24" s="100"/>
    </row>
    <row r="25" spans="2:14" x14ac:dyDescent="0.3">
      <c r="B25" s="100" t="s">
        <v>124</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7" spans="2:14" s="40" customFormat="1" x14ac:dyDescent="0.3"/>
    <row r="29" spans="2:14" x14ac:dyDescent="0.3">
      <c r="B29" s="122" t="s">
        <v>39</v>
      </c>
      <c r="C29" s="122"/>
      <c r="D29" s="122"/>
      <c r="E29" s="122"/>
      <c r="F29" s="122"/>
    </row>
    <row r="30" spans="2:14" x14ac:dyDescent="0.3">
      <c r="B30" s="131" t="s">
        <v>100</v>
      </c>
      <c r="C30" s="131"/>
      <c r="D30" s="131"/>
      <c r="E30" s="131"/>
      <c r="F30" s="131"/>
    </row>
    <row r="31" spans="2:14" x14ac:dyDescent="0.3">
      <c r="B31" s="132" t="s">
        <v>125</v>
      </c>
      <c r="C31" s="132"/>
      <c r="D31" s="132"/>
      <c r="E31" s="132"/>
      <c r="F31" s="132"/>
    </row>
    <row r="32" spans="2:14" x14ac:dyDescent="0.3">
      <c r="B32" s="12"/>
      <c r="C32" s="12"/>
    </row>
    <row r="33" spans="2:3" x14ac:dyDescent="0.3">
      <c r="B33" s="12"/>
      <c r="C33" s="12"/>
    </row>
  </sheetData>
  <sheetProtection algorithmName="SHA-512" hashValue="5WpNR8CduJRXJ+MQV3aBBLgChNJ5zKpMmWE3Fb+Gmt+KWW02oMUoe/zThzp0q/ojlkC1xWwFILUbMO0XYT5TBA==" saltValue="XmO/R84ZsPEPu5rpvsY9Cw==" spinCount="100000" sheet="1" objects="1" scenarios="1" formatCells="0" formatColumns="0" formatRows="0" insertColumns="0" insertRows="0" deleteColumns="0" deleteRows="0"/>
  <customSheetViews>
    <customSheetView guid="{B692A1D6-C16B-4DA7-9EA3-4E580D40A4C8}">
      <selection activeCell="D5" sqref="D5"/>
      <pageMargins left="0.7" right="0.7" top="0.75" bottom="0.75" header="0.3" footer="0.3"/>
    </customSheetView>
    <customSheetView guid="{334E5C15-3ABF-465A-AC51-5F538CFC17D0}">
      <selection activeCell="D15" sqref="D15"/>
      <pageMargins left="0.7" right="0.7" top="0.75" bottom="0.75" header="0.3" footer="0.3"/>
    </customSheetView>
  </customSheetViews>
  <mergeCells count="7">
    <mergeCell ref="B2:N2"/>
    <mergeCell ref="B29:F29"/>
    <mergeCell ref="B30:F30"/>
    <mergeCell ref="B31:F31"/>
    <mergeCell ref="B4:B5"/>
    <mergeCell ref="D4:N4"/>
    <mergeCell ref="C4:C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7"/>
  <sheetViews>
    <sheetView workbookViewId="0">
      <selection activeCell="D7" sqref="D7"/>
    </sheetView>
  </sheetViews>
  <sheetFormatPr defaultRowHeight="14.4" x14ac:dyDescent="0.3"/>
  <cols>
    <col min="2" max="2" width="62.88671875" customWidth="1"/>
    <col min="3" max="3" width="15.6640625" customWidth="1"/>
    <col min="4" max="14" width="11.6640625" customWidth="1"/>
  </cols>
  <sheetData>
    <row r="2" spans="2:14" x14ac:dyDescent="0.3">
      <c r="B2" s="124" t="s">
        <v>126</v>
      </c>
      <c r="C2" s="124"/>
      <c r="D2" s="124"/>
      <c r="E2" s="124"/>
      <c r="F2" s="124"/>
      <c r="G2" s="124"/>
      <c r="H2" s="124"/>
      <c r="I2" s="124"/>
      <c r="J2" s="124"/>
      <c r="K2" s="124"/>
      <c r="L2" s="124"/>
      <c r="M2" s="124"/>
      <c r="N2" s="124"/>
    </row>
    <row r="4" spans="2:14" x14ac:dyDescent="0.3">
      <c r="B4" s="102" t="s">
        <v>127</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128</v>
      </c>
      <c r="C6" s="83"/>
      <c r="D6" s="84"/>
      <c r="E6" s="85"/>
      <c r="F6" s="86"/>
      <c r="G6" s="87"/>
      <c r="H6" s="87"/>
      <c r="I6" s="87"/>
      <c r="J6" s="87"/>
      <c r="K6" s="87"/>
      <c r="L6" s="87"/>
      <c r="M6" s="87"/>
      <c r="N6" s="88"/>
    </row>
    <row r="7" spans="2:14" x14ac:dyDescent="0.3">
      <c r="B7" s="89" t="s">
        <v>129</v>
      </c>
      <c r="C7" s="89"/>
      <c r="D7" s="82"/>
      <c r="E7" s="82"/>
      <c r="F7" s="82"/>
      <c r="G7" s="82"/>
      <c r="H7" s="82"/>
      <c r="I7" s="82"/>
      <c r="J7" s="82"/>
      <c r="K7" s="82"/>
      <c r="L7" s="82"/>
      <c r="M7" s="82"/>
      <c r="N7" s="82"/>
    </row>
    <row r="8" spans="2:14" x14ac:dyDescent="0.3">
      <c r="B8" s="89" t="s">
        <v>130</v>
      </c>
      <c r="C8" s="89"/>
      <c r="D8" s="82"/>
      <c r="E8" s="82"/>
      <c r="F8" s="82"/>
      <c r="G8" s="82"/>
      <c r="H8" s="82"/>
      <c r="I8" s="82"/>
      <c r="J8" s="82"/>
      <c r="K8" s="82"/>
      <c r="L8" s="82"/>
      <c r="M8" s="82"/>
      <c r="N8" s="82"/>
    </row>
    <row r="9" spans="2:14" x14ac:dyDescent="0.3">
      <c r="B9" s="90" t="s">
        <v>29</v>
      </c>
      <c r="C9" s="90"/>
      <c r="D9" s="91">
        <f>D7*D8</f>
        <v>0</v>
      </c>
      <c r="E9" s="91">
        <f t="shared" ref="E9" si="0">E7*E8</f>
        <v>0</v>
      </c>
      <c r="F9" s="91">
        <f t="shared" ref="F9" si="1">F7*F8</f>
        <v>0</v>
      </c>
      <c r="G9" s="91">
        <f t="shared" ref="G9" si="2">G7*G8</f>
        <v>0</v>
      </c>
      <c r="H9" s="91">
        <f t="shared" ref="H9" si="3">H7*H8</f>
        <v>0</v>
      </c>
      <c r="I9" s="91">
        <f t="shared" ref="I9" si="4">I7*I8</f>
        <v>0</v>
      </c>
      <c r="J9" s="91">
        <f t="shared" ref="J9" si="5">J7*J8</f>
        <v>0</v>
      </c>
      <c r="K9" s="91">
        <f t="shared" ref="K9" si="6">K7*K8</f>
        <v>0</v>
      </c>
      <c r="L9" s="91">
        <f t="shared" ref="L9" si="7">L7*L8</f>
        <v>0</v>
      </c>
      <c r="M9" s="91">
        <f t="shared" ref="M9" si="8">M7*M8</f>
        <v>0</v>
      </c>
      <c r="N9" s="91">
        <f t="shared" ref="N9" si="9">N7*N8</f>
        <v>0</v>
      </c>
    </row>
    <row r="10" spans="2:14" s="7" customFormat="1" x14ac:dyDescent="0.3">
      <c r="B10" s="83" t="s">
        <v>131</v>
      </c>
      <c r="C10" s="83"/>
      <c r="D10" s="84"/>
      <c r="E10" s="85"/>
      <c r="F10" s="85"/>
      <c r="G10" s="85"/>
      <c r="H10" s="85"/>
      <c r="I10" s="85"/>
      <c r="J10" s="85"/>
      <c r="K10" s="85"/>
      <c r="L10" s="85"/>
      <c r="M10" s="85"/>
      <c r="N10" s="85"/>
    </row>
    <row r="11" spans="2:14" x14ac:dyDescent="0.3">
      <c r="B11" s="89" t="s">
        <v>129</v>
      </c>
      <c r="C11" s="89"/>
      <c r="D11" s="82"/>
      <c r="E11" s="82"/>
      <c r="F11" s="82"/>
      <c r="G11" s="82"/>
      <c r="H11" s="82"/>
      <c r="I11" s="82"/>
      <c r="J11" s="82"/>
      <c r="K11" s="82"/>
      <c r="L11" s="82"/>
      <c r="M11" s="82"/>
      <c r="N11" s="82"/>
    </row>
    <row r="12" spans="2:14" x14ac:dyDescent="0.3">
      <c r="B12" s="89" t="s">
        <v>130</v>
      </c>
      <c r="C12" s="89"/>
      <c r="D12" s="82"/>
      <c r="E12" s="82"/>
      <c r="F12" s="82"/>
      <c r="G12" s="82"/>
      <c r="H12" s="82"/>
      <c r="I12" s="82"/>
      <c r="J12" s="82"/>
      <c r="K12" s="82"/>
      <c r="L12" s="82"/>
      <c r="M12" s="82"/>
      <c r="N12" s="82"/>
    </row>
    <row r="13" spans="2:14" x14ac:dyDescent="0.3">
      <c r="B13" s="90" t="s">
        <v>29</v>
      </c>
      <c r="C13" s="90"/>
      <c r="D13" s="91">
        <f>D11*D12</f>
        <v>0</v>
      </c>
      <c r="E13" s="91">
        <f t="shared" ref="E13" si="10">E11*E12</f>
        <v>0</v>
      </c>
      <c r="F13" s="91">
        <f t="shared" ref="F13" si="11">F11*F12</f>
        <v>0</v>
      </c>
      <c r="G13" s="91">
        <f t="shared" ref="G13" si="12">G11*G12</f>
        <v>0</v>
      </c>
      <c r="H13" s="91">
        <f t="shared" ref="H13" si="13">H11*H12</f>
        <v>0</v>
      </c>
      <c r="I13" s="91">
        <f t="shared" ref="I13" si="14">I11*I12</f>
        <v>0</v>
      </c>
      <c r="J13" s="91">
        <f t="shared" ref="J13" si="15">J11*J12</f>
        <v>0</v>
      </c>
      <c r="K13" s="91">
        <f t="shared" ref="K13" si="16">K11*K12</f>
        <v>0</v>
      </c>
      <c r="L13" s="91">
        <f t="shared" ref="L13" si="17">L11*L12</f>
        <v>0</v>
      </c>
      <c r="M13" s="91">
        <f t="shared" ref="M13" si="18">M11*M12</f>
        <v>0</v>
      </c>
      <c r="N13" s="91">
        <f t="shared" ref="N13" si="19">N11*N12</f>
        <v>0</v>
      </c>
    </row>
    <row r="14" spans="2:14" s="7" customFormat="1" x14ac:dyDescent="0.3">
      <c r="B14" s="83" t="s">
        <v>132</v>
      </c>
      <c r="C14" s="83"/>
      <c r="D14" s="84"/>
      <c r="E14" s="85"/>
      <c r="F14" s="85"/>
      <c r="G14" s="85"/>
      <c r="H14" s="85"/>
      <c r="I14" s="85"/>
      <c r="J14" s="85"/>
      <c r="K14" s="85"/>
      <c r="L14" s="85"/>
      <c r="M14" s="85"/>
      <c r="N14" s="85"/>
    </row>
    <row r="15" spans="2:14" x14ac:dyDescent="0.3">
      <c r="B15" s="89" t="s">
        <v>129</v>
      </c>
      <c r="C15" s="89"/>
      <c r="D15" s="82"/>
      <c r="E15" s="82"/>
      <c r="F15" s="82"/>
      <c r="G15" s="82"/>
      <c r="H15" s="82"/>
      <c r="I15" s="82"/>
      <c r="J15" s="82"/>
      <c r="K15" s="82"/>
      <c r="L15" s="82"/>
      <c r="M15" s="82"/>
      <c r="N15" s="82"/>
    </row>
    <row r="16" spans="2:14" x14ac:dyDescent="0.3">
      <c r="B16" s="89" t="s">
        <v>130</v>
      </c>
      <c r="C16" s="89"/>
      <c r="D16" s="82"/>
      <c r="E16" s="82"/>
      <c r="F16" s="82"/>
      <c r="G16" s="82"/>
      <c r="H16" s="82"/>
      <c r="I16" s="82"/>
      <c r="J16" s="82"/>
      <c r="K16" s="82"/>
      <c r="L16" s="82"/>
      <c r="M16" s="82"/>
      <c r="N16" s="82"/>
    </row>
    <row r="17" spans="2:14" x14ac:dyDescent="0.3">
      <c r="B17" s="90" t="s">
        <v>29</v>
      </c>
      <c r="C17" s="90"/>
      <c r="D17" s="91">
        <f>D15*D16</f>
        <v>0</v>
      </c>
      <c r="E17" s="91">
        <f t="shared" ref="E17" si="20">E15*E16</f>
        <v>0</v>
      </c>
      <c r="F17" s="91">
        <f t="shared" ref="F17" si="21">F15*F16</f>
        <v>0</v>
      </c>
      <c r="G17" s="91">
        <f t="shared" ref="G17" si="22">G15*G16</f>
        <v>0</v>
      </c>
      <c r="H17" s="91">
        <f t="shared" ref="H17" si="23">H15*H16</f>
        <v>0</v>
      </c>
      <c r="I17" s="91">
        <f t="shared" ref="I17" si="24">I15*I16</f>
        <v>0</v>
      </c>
      <c r="J17" s="91">
        <f t="shared" ref="J17" si="25">J15*J16</f>
        <v>0</v>
      </c>
      <c r="K17" s="91">
        <f t="shared" ref="K17" si="26">K15*K16</f>
        <v>0</v>
      </c>
      <c r="L17" s="91">
        <f t="shared" ref="L17" si="27">L15*L16</f>
        <v>0</v>
      </c>
      <c r="M17" s="91">
        <f t="shared" ref="M17" si="28">M15*M16</f>
        <v>0</v>
      </c>
      <c r="N17" s="91">
        <f t="shared" ref="N17" si="29">N15*N16</f>
        <v>0</v>
      </c>
    </row>
    <row r="18" spans="2:14" x14ac:dyDescent="0.3">
      <c r="B18" s="92" t="s">
        <v>32</v>
      </c>
      <c r="C18" s="93"/>
      <c r="D18" s="94"/>
      <c r="E18" s="94"/>
      <c r="F18" s="94"/>
      <c r="G18" s="94"/>
      <c r="H18" s="94"/>
      <c r="I18" s="94"/>
      <c r="J18" s="94"/>
      <c r="K18" s="94"/>
      <c r="L18" s="94"/>
      <c r="M18" s="94"/>
      <c r="N18" s="94"/>
    </row>
    <row r="19" spans="2:14" s="8" customFormat="1" x14ac:dyDescent="0.3">
      <c r="B19" s="96" t="s">
        <v>33</v>
      </c>
      <c r="C19" s="97"/>
      <c r="D19" s="98">
        <f>D9+D13+D17</f>
        <v>0</v>
      </c>
      <c r="E19" s="98">
        <f t="shared" ref="E19:N19" si="30">E9+E13+E17</f>
        <v>0</v>
      </c>
      <c r="F19" s="98">
        <f t="shared" si="30"/>
        <v>0</v>
      </c>
      <c r="G19" s="98">
        <f t="shared" si="30"/>
        <v>0</v>
      </c>
      <c r="H19" s="98">
        <f t="shared" si="30"/>
        <v>0</v>
      </c>
      <c r="I19" s="98">
        <f t="shared" si="30"/>
        <v>0</v>
      </c>
      <c r="J19" s="98">
        <f t="shared" si="30"/>
        <v>0</v>
      </c>
      <c r="K19" s="98">
        <f t="shared" si="30"/>
        <v>0</v>
      </c>
      <c r="L19" s="98">
        <f t="shared" si="30"/>
        <v>0</v>
      </c>
      <c r="M19" s="98">
        <f t="shared" si="30"/>
        <v>0</v>
      </c>
      <c r="N19" s="99">
        <f t="shared" si="30"/>
        <v>0</v>
      </c>
    </row>
    <row r="22" spans="2:14" x14ac:dyDescent="0.3">
      <c r="B22" s="11" t="s">
        <v>133</v>
      </c>
      <c r="C22" s="15"/>
    </row>
    <row r="23" spans="2:14" x14ac:dyDescent="0.3">
      <c r="B23" s="100" t="s">
        <v>134</v>
      </c>
      <c r="C23" s="100"/>
      <c r="D23" s="100"/>
      <c r="E23" s="100"/>
      <c r="F23" s="100"/>
      <c r="G23" s="100"/>
      <c r="H23" s="100"/>
      <c r="I23" s="100"/>
      <c r="J23" s="100"/>
      <c r="K23" s="100"/>
      <c r="L23" s="100"/>
      <c r="M23" s="100"/>
      <c r="N23" s="100"/>
    </row>
    <row r="24" spans="2:14" x14ac:dyDescent="0.3">
      <c r="B24" s="100" t="s">
        <v>135</v>
      </c>
      <c r="C24" s="100"/>
      <c r="D24" s="100"/>
      <c r="E24" s="100"/>
      <c r="F24" s="100"/>
      <c r="G24" s="100"/>
      <c r="H24" s="100"/>
      <c r="I24" s="100"/>
      <c r="J24" s="100"/>
      <c r="K24" s="100"/>
      <c r="L24" s="100"/>
      <c r="M24" s="100"/>
      <c r="N24" s="100"/>
    </row>
    <row r="25" spans="2:14" x14ac:dyDescent="0.3">
      <c r="B25" s="100" t="s">
        <v>136</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9" spans="2:14" x14ac:dyDescent="0.3">
      <c r="B29" s="133" t="s">
        <v>39</v>
      </c>
      <c r="C29" s="133"/>
      <c r="D29" s="133"/>
      <c r="E29" s="133"/>
      <c r="F29" s="133"/>
      <c r="G29" s="133"/>
      <c r="H29" s="133"/>
      <c r="I29" s="133"/>
      <c r="J29" s="133"/>
    </row>
    <row r="30" spans="2:14" x14ac:dyDescent="0.3">
      <c r="B30" s="131" t="s">
        <v>100</v>
      </c>
      <c r="C30" s="131"/>
      <c r="D30" s="131"/>
      <c r="E30" s="131"/>
      <c r="F30" s="131"/>
      <c r="G30" s="131"/>
      <c r="H30" s="131"/>
      <c r="I30" s="131"/>
      <c r="J30" s="131"/>
    </row>
    <row r="31" spans="2:14" x14ac:dyDescent="0.3">
      <c r="B31" s="132" t="s">
        <v>137</v>
      </c>
      <c r="C31" s="132"/>
      <c r="D31" s="132"/>
      <c r="E31" s="132"/>
      <c r="F31" s="132"/>
      <c r="G31" s="132"/>
      <c r="H31" s="132"/>
      <c r="I31" s="132"/>
      <c r="J31" s="132"/>
    </row>
    <row r="32" spans="2:14" x14ac:dyDescent="0.3">
      <c r="B32" s="132" t="s">
        <v>138</v>
      </c>
      <c r="C32" s="132"/>
      <c r="D32" s="132"/>
      <c r="E32" s="132"/>
      <c r="F32" s="132"/>
      <c r="G32" s="132"/>
      <c r="H32" s="132"/>
      <c r="I32" s="132"/>
      <c r="J32" s="132"/>
    </row>
    <row r="33" spans="2:14" ht="30" customHeight="1" x14ac:dyDescent="0.3">
      <c r="B33" s="136" t="s">
        <v>139</v>
      </c>
      <c r="C33" s="137"/>
      <c r="D33" s="137"/>
      <c r="E33" s="137"/>
      <c r="F33" s="137"/>
      <c r="G33" s="137"/>
      <c r="H33" s="137"/>
      <c r="I33" s="137"/>
      <c r="J33" s="137"/>
    </row>
    <row r="34" spans="2:14" ht="34.5" customHeight="1" x14ac:dyDescent="0.3">
      <c r="B34" s="138" t="s">
        <v>140</v>
      </c>
      <c r="C34" s="139"/>
      <c r="D34" s="139"/>
      <c r="E34" s="139"/>
      <c r="F34" s="139"/>
      <c r="G34" s="139"/>
      <c r="H34" s="139"/>
      <c r="I34" s="139"/>
      <c r="J34" s="139"/>
    </row>
    <row r="36" spans="2:14" x14ac:dyDescent="0.3">
      <c r="B36" s="135"/>
      <c r="C36" s="135"/>
      <c r="D36" s="135"/>
      <c r="E36" s="135"/>
      <c r="F36" s="135"/>
      <c r="G36" s="135"/>
      <c r="H36" s="135"/>
      <c r="I36" s="135"/>
      <c r="J36" s="135"/>
      <c r="K36" s="135"/>
      <c r="L36" s="135"/>
      <c r="M36" s="135"/>
      <c r="N36" s="135"/>
    </row>
    <row r="37" spans="2:14" x14ac:dyDescent="0.3">
      <c r="B37" s="134"/>
      <c r="C37" s="134"/>
      <c r="D37" s="134"/>
      <c r="E37" s="134"/>
      <c r="F37" s="134"/>
      <c r="G37" s="134"/>
      <c r="H37" s="134"/>
      <c r="I37" s="134"/>
      <c r="J37" s="134"/>
      <c r="K37" s="134"/>
      <c r="L37" s="134"/>
      <c r="M37" s="134"/>
      <c r="N37" s="134"/>
    </row>
  </sheetData>
  <sheetProtection algorithmName="SHA-512" hashValue="bvQf2romW35clsdjuEiJ7Fx6Kgm2m+XOd+IyjbHi/zBnXxxEPkjaNkGAqeC3var36175zBy9YN6zY8Hyrl8dkQ==" saltValue="rNFAz+ZhRvy71glRaIvEpw==" spinCount="100000" sheet="1" objects="1" scenarios="1" formatCells="0" formatColumns="0" formatRows="0" insertColumns="0" insertRows="0" deleteColumns="0" deleteRows="0"/>
  <customSheetViews>
    <customSheetView guid="{B692A1D6-C16B-4DA7-9EA3-4E580D40A4C8}">
      <selection activeCell="D7" sqref="D7"/>
      <pageMargins left="0.7" right="0.7" top="0.75" bottom="0.75" header="0.3" footer="0.3"/>
      <pageSetup paperSize="9" orientation="portrait" r:id="rId1"/>
    </customSheetView>
    <customSheetView guid="{334E5C15-3ABF-465A-AC51-5F538CFC17D0}">
      <selection activeCell="D9" sqref="D9:M9"/>
      <pageMargins left="0.7" right="0.7" top="0.75" bottom="0.75" header="0.3" footer="0.3"/>
      <pageSetup paperSize="9" orientation="portrait" r:id="rId2"/>
    </customSheetView>
  </customSheetViews>
  <mergeCells count="12">
    <mergeCell ref="B37:N37"/>
    <mergeCell ref="B36:N36"/>
    <mergeCell ref="B33:J33"/>
    <mergeCell ref="B34:J34"/>
    <mergeCell ref="B2:N2"/>
    <mergeCell ref="B29:J29"/>
    <mergeCell ref="B30:J30"/>
    <mergeCell ref="B31:J31"/>
    <mergeCell ref="B32:J32"/>
    <mergeCell ref="B4:B5"/>
    <mergeCell ref="D4:N4"/>
    <mergeCell ref="C4:C5"/>
  </mergeCells>
  <pageMargins left="0.7" right="0.7" top="0.75" bottom="0.75" header="0.3" footer="0.3"/>
  <pageSetup paperSize="9" orientation="portrait"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3"/>
  <sheetViews>
    <sheetView workbookViewId="0">
      <selection activeCell="G16" sqref="G16"/>
    </sheetView>
  </sheetViews>
  <sheetFormatPr defaultRowHeight="14.4" x14ac:dyDescent="0.3"/>
  <cols>
    <col min="2" max="2" width="62.88671875" customWidth="1"/>
    <col min="3" max="3" width="15.6640625" customWidth="1"/>
    <col min="4" max="14" width="11.6640625" customWidth="1"/>
  </cols>
  <sheetData>
    <row r="2" spans="2:14" x14ac:dyDescent="0.3">
      <c r="B2" s="124" t="s">
        <v>126</v>
      </c>
      <c r="C2" s="124"/>
      <c r="D2" s="124"/>
      <c r="E2" s="124"/>
      <c r="F2" s="124"/>
      <c r="G2" s="124"/>
      <c r="H2" s="124"/>
      <c r="I2" s="124"/>
      <c r="J2" s="124"/>
      <c r="K2" s="124"/>
      <c r="L2" s="124"/>
      <c r="M2" s="124"/>
      <c r="N2" s="124"/>
    </row>
    <row r="4" spans="2:14" x14ac:dyDescent="0.3">
      <c r="B4" s="102" t="s">
        <v>141</v>
      </c>
      <c r="C4" s="102" t="s">
        <v>25</v>
      </c>
      <c r="D4" s="104" t="s">
        <v>3</v>
      </c>
      <c r="E4" s="105"/>
      <c r="F4" s="105"/>
      <c r="G4" s="105"/>
      <c r="H4" s="105"/>
      <c r="I4" s="105"/>
      <c r="J4" s="105"/>
      <c r="K4" s="105"/>
      <c r="L4" s="105"/>
      <c r="M4" s="105"/>
      <c r="N4" s="106"/>
    </row>
    <row r="5" spans="2:14" x14ac:dyDescent="0.3">
      <c r="B5" s="103"/>
      <c r="C5" s="103"/>
      <c r="D5" s="49">
        <v>0</v>
      </c>
      <c r="E5" s="50">
        <v>1</v>
      </c>
      <c r="F5" s="49">
        <v>2</v>
      </c>
      <c r="G5" s="49">
        <v>3</v>
      </c>
      <c r="H5" s="50">
        <v>4</v>
      </c>
      <c r="I5" s="49">
        <v>5</v>
      </c>
      <c r="J5" s="49">
        <v>6</v>
      </c>
      <c r="K5" s="50">
        <v>7</v>
      </c>
      <c r="L5" s="49">
        <v>8</v>
      </c>
      <c r="M5" s="49">
        <v>9</v>
      </c>
      <c r="N5" s="49">
        <v>10</v>
      </c>
    </row>
    <row r="6" spans="2:14" s="7" customFormat="1" x14ac:dyDescent="0.3">
      <c r="B6" s="83" t="s">
        <v>142</v>
      </c>
      <c r="C6" s="83"/>
      <c r="D6" s="84"/>
      <c r="E6" s="85"/>
      <c r="F6" s="86"/>
      <c r="G6" s="87"/>
      <c r="H6" s="87"/>
      <c r="I6" s="87"/>
      <c r="J6" s="87"/>
      <c r="K6" s="87"/>
      <c r="L6" s="87"/>
      <c r="M6" s="87"/>
      <c r="N6" s="88"/>
    </row>
    <row r="7" spans="2:14" x14ac:dyDescent="0.3">
      <c r="B7" s="89" t="s">
        <v>143</v>
      </c>
      <c r="C7" s="89"/>
      <c r="D7" s="82"/>
      <c r="E7" s="82"/>
      <c r="F7" s="82"/>
      <c r="G7" s="82"/>
      <c r="H7" s="82"/>
      <c r="I7" s="82"/>
      <c r="J7" s="82"/>
      <c r="K7" s="82"/>
      <c r="L7" s="82"/>
      <c r="M7" s="82"/>
      <c r="N7" s="82"/>
    </row>
    <row r="8" spans="2:14" x14ac:dyDescent="0.3">
      <c r="B8" s="89" t="s">
        <v>130</v>
      </c>
      <c r="C8" s="89"/>
      <c r="D8" s="82"/>
      <c r="E8" s="82"/>
      <c r="F8" s="82"/>
      <c r="G8" s="82"/>
      <c r="H8" s="82"/>
      <c r="I8" s="82"/>
      <c r="J8" s="82"/>
      <c r="K8" s="82"/>
      <c r="L8" s="82"/>
      <c r="M8" s="82"/>
      <c r="N8" s="82"/>
    </row>
    <row r="9" spans="2:14" x14ac:dyDescent="0.3">
      <c r="B9" s="90" t="s">
        <v>29</v>
      </c>
      <c r="C9" s="90"/>
      <c r="D9" s="91">
        <f>D7*D8</f>
        <v>0</v>
      </c>
      <c r="E9" s="91">
        <f t="shared" ref="E9:F9" si="0">E7*E8</f>
        <v>0</v>
      </c>
      <c r="F9" s="91">
        <f t="shared" si="0"/>
        <v>0</v>
      </c>
      <c r="G9" s="91">
        <f t="shared" ref="G9" si="1">G7*G8</f>
        <v>0</v>
      </c>
      <c r="H9" s="91">
        <f t="shared" ref="H9" si="2">H7*H8</f>
        <v>0</v>
      </c>
      <c r="I9" s="91">
        <f t="shared" ref="I9" si="3">I7*I8</f>
        <v>0</v>
      </c>
      <c r="J9" s="91">
        <f t="shared" ref="J9" si="4">J7*J8</f>
        <v>0</v>
      </c>
      <c r="K9" s="91">
        <f t="shared" ref="K9" si="5">K7*K8</f>
        <v>0</v>
      </c>
      <c r="L9" s="91">
        <f t="shared" ref="L9" si="6">L7*L8</f>
        <v>0</v>
      </c>
      <c r="M9" s="91">
        <f t="shared" ref="M9" si="7">M7*M8</f>
        <v>0</v>
      </c>
      <c r="N9" s="91">
        <f t="shared" ref="N9" si="8">N7*N8</f>
        <v>0</v>
      </c>
    </row>
    <row r="10" spans="2:14" s="7" customFormat="1" x14ac:dyDescent="0.3">
      <c r="B10" s="83" t="s">
        <v>144</v>
      </c>
      <c r="C10" s="83"/>
      <c r="D10" s="84"/>
      <c r="E10" s="85"/>
      <c r="F10" s="86"/>
      <c r="G10" s="85"/>
      <c r="H10" s="86"/>
      <c r="I10" s="85"/>
      <c r="J10" s="86"/>
      <c r="K10" s="85"/>
      <c r="L10" s="86"/>
      <c r="M10" s="85"/>
      <c r="N10" s="86"/>
    </row>
    <row r="11" spans="2:14" x14ac:dyDescent="0.3">
      <c r="B11" s="89" t="s">
        <v>143</v>
      </c>
      <c r="C11" s="89"/>
      <c r="D11" s="82"/>
      <c r="E11" s="82"/>
      <c r="F11" s="82"/>
      <c r="G11" s="82"/>
      <c r="H11" s="82"/>
      <c r="I11" s="82"/>
      <c r="J11" s="82"/>
      <c r="K11" s="82"/>
      <c r="L11" s="82"/>
      <c r="M11" s="82"/>
      <c r="N11" s="82"/>
    </row>
    <row r="12" spans="2:14" x14ac:dyDescent="0.3">
      <c r="B12" s="89" t="s">
        <v>130</v>
      </c>
      <c r="C12" s="89"/>
      <c r="D12" s="82"/>
      <c r="E12" s="82"/>
      <c r="F12" s="82"/>
      <c r="G12" s="82"/>
      <c r="H12" s="82"/>
      <c r="I12" s="82"/>
      <c r="J12" s="82"/>
      <c r="K12" s="82"/>
      <c r="L12" s="82"/>
      <c r="M12" s="82"/>
      <c r="N12" s="82"/>
    </row>
    <row r="13" spans="2:14" x14ac:dyDescent="0.3">
      <c r="B13" s="90" t="s">
        <v>29</v>
      </c>
      <c r="C13" s="90"/>
      <c r="D13" s="91">
        <f>D11*D12</f>
        <v>0</v>
      </c>
      <c r="E13" s="91">
        <f t="shared" ref="E13:F13" si="9">E11*E12</f>
        <v>0</v>
      </c>
      <c r="F13" s="91">
        <f t="shared" si="9"/>
        <v>0</v>
      </c>
      <c r="G13" s="91">
        <f t="shared" ref="G13" si="10">G11*G12</f>
        <v>0</v>
      </c>
      <c r="H13" s="91">
        <f t="shared" ref="H13" si="11">H11*H12</f>
        <v>0</v>
      </c>
      <c r="I13" s="91">
        <f t="shared" ref="I13" si="12">I11*I12</f>
        <v>0</v>
      </c>
      <c r="J13" s="91">
        <f t="shared" ref="J13" si="13">J11*J12</f>
        <v>0</v>
      </c>
      <c r="K13" s="91">
        <f t="shared" ref="K13" si="14">K11*K12</f>
        <v>0</v>
      </c>
      <c r="L13" s="91">
        <f t="shared" ref="L13" si="15">L11*L12</f>
        <v>0</v>
      </c>
      <c r="M13" s="91">
        <f t="shared" ref="M13" si="16">M11*M12</f>
        <v>0</v>
      </c>
      <c r="N13" s="91">
        <f t="shared" ref="N13" si="17">N11*N12</f>
        <v>0</v>
      </c>
    </row>
    <row r="14" spans="2:14" s="7" customFormat="1" x14ac:dyDescent="0.3">
      <c r="B14" s="83" t="s">
        <v>145</v>
      </c>
      <c r="C14" s="83"/>
      <c r="D14" s="84"/>
      <c r="E14" s="85"/>
      <c r="F14" s="86"/>
      <c r="G14" s="85"/>
      <c r="H14" s="86"/>
      <c r="I14" s="85"/>
      <c r="J14" s="86"/>
      <c r="K14" s="85"/>
      <c r="L14" s="86"/>
      <c r="M14" s="85"/>
      <c r="N14" s="86"/>
    </row>
    <row r="15" spans="2:14" x14ac:dyDescent="0.3">
      <c r="B15" s="89" t="s">
        <v>143</v>
      </c>
      <c r="C15" s="89"/>
      <c r="D15" s="82"/>
      <c r="E15" s="82"/>
      <c r="F15" s="82"/>
      <c r="G15" s="82"/>
      <c r="H15" s="82"/>
      <c r="I15" s="82"/>
      <c r="J15" s="82"/>
      <c r="K15" s="82"/>
      <c r="L15" s="82"/>
      <c r="M15" s="82"/>
      <c r="N15" s="82"/>
    </row>
    <row r="16" spans="2:14" x14ac:dyDescent="0.3">
      <c r="B16" s="89" t="s">
        <v>130</v>
      </c>
      <c r="C16" s="89"/>
      <c r="D16" s="82"/>
      <c r="E16" s="82"/>
      <c r="F16" s="82"/>
      <c r="G16" s="82"/>
      <c r="H16" s="82"/>
      <c r="I16" s="82"/>
      <c r="J16" s="82"/>
      <c r="K16" s="82"/>
      <c r="L16" s="82"/>
      <c r="M16" s="82"/>
      <c r="N16" s="82"/>
    </row>
    <row r="17" spans="2:14" x14ac:dyDescent="0.3">
      <c r="B17" s="90" t="s">
        <v>29</v>
      </c>
      <c r="C17" s="90"/>
      <c r="D17" s="91">
        <f>D15*D16</f>
        <v>0</v>
      </c>
      <c r="E17" s="91">
        <f t="shared" ref="E17:F17" si="18">E15*E16</f>
        <v>0</v>
      </c>
      <c r="F17" s="91">
        <f t="shared" si="18"/>
        <v>0</v>
      </c>
      <c r="G17" s="91">
        <f t="shared" ref="G17" si="19">G15*G16</f>
        <v>0</v>
      </c>
      <c r="H17" s="91">
        <f t="shared" ref="H17" si="20">H15*H16</f>
        <v>0</v>
      </c>
      <c r="I17" s="91">
        <f t="shared" ref="I17" si="21">I15*I16</f>
        <v>0</v>
      </c>
      <c r="J17" s="91">
        <f t="shared" ref="J17" si="22">J15*J16</f>
        <v>0</v>
      </c>
      <c r="K17" s="91">
        <f t="shared" ref="K17" si="23">K15*K16</f>
        <v>0</v>
      </c>
      <c r="L17" s="91">
        <f t="shared" ref="L17" si="24">L15*L16</f>
        <v>0</v>
      </c>
      <c r="M17" s="91">
        <f t="shared" ref="M17" si="25">M15*M16</f>
        <v>0</v>
      </c>
      <c r="N17" s="91">
        <f t="shared" ref="N17" si="26">N15*N16</f>
        <v>0</v>
      </c>
    </row>
    <row r="18" spans="2:14" x14ac:dyDescent="0.3">
      <c r="B18" s="92" t="s">
        <v>32</v>
      </c>
      <c r="C18" s="93"/>
      <c r="D18" s="94"/>
      <c r="E18" s="94"/>
      <c r="F18" s="94"/>
      <c r="G18" s="94"/>
      <c r="H18" s="94"/>
      <c r="I18" s="94"/>
      <c r="J18" s="94"/>
      <c r="K18" s="94"/>
      <c r="L18" s="94"/>
      <c r="M18" s="94"/>
      <c r="N18" s="95"/>
    </row>
    <row r="19" spans="2:14" s="8" customFormat="1" x14ac:dyDescent="0.3">
      <c r="B19" s="96" t="s">
        <v>33</v>
      </c>
      <c r="C19" s="97"/>
      <c r="D19" s="98">
        <f>D9+D13+D17</f>
        <v>0</v>
      </c>
      <c r="E19" s="98">
        <f t="shared" ref="E19:N19" si="27">E9+E13+E17</f>
        <v>0</v>
      </c>
      <c r="F19" s="98">
        <f t="shared" si="27"/>
        <v>0</v>
      </c>
      <c r="G19" s="98">
        <f t="shared" si="27"/>
        <v>0</v>
      </c>
      <c r="H19" s="98">
        <f t="shared" si="27"/>
        <v>0</v>
      </c>
      <c r="I19" s="98">
        <f t="shared" si="27"/>
        <v>0</v>
      </c>
      <c r="J19" s="98">
        <f t="shared" si="27"/>
        <v>0</v>
      </c>
      <c r="K19" s="98">
        <f t="shared" si="27"/>
        <v>0</v>
      </c>
      <c r="L19" s="98">
        <f t="shared" si="27"/>
        <v>0</v>
      </c>
      <c r="M19" s="98">
        <f t="shared" si="27"/>
        <v>0</v>
      </c>
      <c r="N19" s="99">
        <f t="shared" si="27"/>
        <v>0</v>
      </c>
    </row>
    <row r="22" spans="2:14" x14ac:dyDescent="0.3">
      <c r="B22" s="11" t="s">
        <v>146</v>
      </c>
      <c r="C22" s="15"/>
    </row>
    <row r="23" spans="2:14" x14ac:dyDescent="0.3">
      <c r="B23" s="100" t="s">
        <v>147</v>
      </c>
      <c r="C23" s="100"/>
      <c r="D23" s="100"/>
      <c r="E23" s="100"/>
      <c r="F23" s="100"/>
      <c r="G23" s="100"/>
      <c r="H23" s="100"/>
      <c r="I23" s="100"/>
      <c r="J23" s="100"/>
      <c r="K23" s="100"/>
      <c r="L23" s="100"/>
      <c r="M23" s="100"/>
      <c r="N23" s="100"/>
    </row>
    <row r="24" spans="2:14" x14ac:dyDescent="0.3">
      <c r="B24" s="100" t="s">
        <v>148</v>
      </c>
      <c r="C24" s="100"/>
      <c r="D24" s="100"/>
      <c r="E24" s="100"/>
      <c r="F24" s="100"/>
      <c r="G24" s="100"/>
      <c r="H24" s="100"/>
      <c r="I24" s="100"/>
      <c r="J24" s="100"/>
      <c r="K24" s="100"/>
      <c r="L24" s="100"/>
      <c r="M24" s="100"/>
      <c r="N24" s="100"/>
    </row>
    <row r="25" spans="2:14" x14ac:dyDescent="0.3">
      <c r="B25" s="100" t="s">
        <v>149</v>
      </c>
      <c r="C25" s="100"/>
      <c r="D25" s="100"/>
      <c r="E25" s="100"/>
      <c r="F25" s="100"/>
      <c r="G25" s="100"/>
      <c r="H25" s="100"/>
      <c r="I25" s="100"/>
      <c r="J25" s="100"/>
      <c r="K25" s="100"/>
      <c r="L25" s="100"/>
      <c r="M25" s="100"/>
      <c r="N25" s="100"/>
    </row>
    <row r="26" spans="2:14" x14ac:dyDescent="0.3">
      <c r="B26" s="100" t="s">
        <v>38</v>
      </c>
      <c r="C26" s="100"/>
      <c r="D26" s="100"/>
      <c r="E26" s="100"/>
      <c r="F26" s="100"/>
      <c r="G26" s="100"/>
      <c r="H26" s="100"/>
      <c r="I26" s="100"/>
      <c r="J26" s="100"/>
      <c r="K26" s="100"/>
      <c r="L26" s="100"/>
      <c r="M26" s="100"/>
      <c r="N26" s="100"/>
    </row>
    <row r="29" spans="2:14" x14ac:dyDescent="0.3">
      <c r="B29" s="133" t="s">
        <v>39</v>
      </c>
      <c r="C29" s="133"/>
      <c r="D29" s="133"/>
      <c r="E29" s="133"/>
      <c r="F29" s="133"/>
    </row>
    <row r="30" spans="2:14" x14ac:dyDescent="0.3">
      <c r="B30" s="131" t="s">
        <v>100</v>
      </c>
      <c r="C30" s="131"/>
      <c r="D30" s="131"/>
      <c r="E30" s="131"/>
      <c r="F30" s="131"/>
    </row>
    <row r="31" spans="2:14" x14ac:dyDescent="0.3">
      <c r="B31" s="132" t="s">
        <v>169</v>
      </c>
      <c r="C31" s="132"/>
      <c r="D31" s="132"/>
      <c r="E31" s="132"/>
      <c r="F31" s="132"/>
    </row>
    <row r="32" spans="2:14" x14ac:dyDescent="0.3">
      <c r="B32" s="132" t="s">
        <v>150</v>
      </c>
      <c r="C32" s="132"/>
      <c r="D32" s="132"/>
      <c r="E32" s="132"/>
      <c r="F32" s="132"/>
    </row>
    <row r="33" spans="2:3" x14ac:dyDescent="0.3">
      <c r="B33" s="12"/>
      <c r="C33" s="12"/>
    </row>
  </sheetData>
  <sheetProtection algorithmName="SHA-512" hashValue="laEu1xalFQZWw5oImoMbrFVtsL2mkZejxitGvfSPlTElcH7gGzKPSjQv7xxK3H09e4yIfSc3DGSZzSoYtNzmtQ==" saltValue="iPOygm+s3Oy+xjWtNV8Azw==" spinCount="100000" sheet="1" objects="1" scenarios="1" formatCells="0" formatColumns="0" formatRows="0" insertColumns="0" insertRows="0" deleteColumns="0" deleteRows="0"/>
  <customSheetViews>
    <customSheetView guid="{B692A1D6-C16B-4DA7-9EA3-4E580D40A4C8}">
      <selection activeCell="G16" sqref="G16"/>
      <pageMargins left="0.7" right="0.7" top="0.75" bottom="0.75" header="0.3" footer="0.3"/>
    </customSheetView>
    <customSheetView guid="{334E5C15-3ABF-465A-AC51-5F538CFC17D0}" topLeftCell="A13">
      <selection activeCell="B28" sqref="B28"/>
      <pageMargins left="0.7" right="0.7" top="0.75" bottom="0.75" header="0.3" footer="0.3"/>
    </customSheetView>
  </customSheetViews>
  <mergeCells count="8">
    <mergeCell ref="B2:N2"/>
    <mergeCell ref="B29:F29"/>
    <mergeCell ref="B30:F30"/>
    <mergeCell ref="B31:F31"/>
    <mergeCell ref="B32:F32"/>
    <mergeCell ref="B4:B5"/>
    <mergeCell ref="D4:N4"/>
    <mergeCell ref="C4:C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C4732A73DAD8D488D1D8EA38F26A010" ma:contentTypeVersion="2" ma:contentTypeDescription="Utwórz nowy dokument." ma:contentTypeScope="" ma:versionID="e69c6d9cfe5368929ce65af4be42279b">
  <xsd:schema xmlns:xsd="http://www.w3.org/2001/XMLSchema" xmlns:xs="http://www.w3.org/2001/XMLSchema" xmlns:p="http://schemas.microsoft.com/office/2006/metadata/properties" xmlns:ns2="70faadbe-2650-4a3b-a4d5-6f37eee08631" targetNamespace="http://schemas.microsoft.com/office/2006/metadata/properties" ma:root="true" ma:fieldsID="bb587da7e235133b65fcac45681dd79b" ns2:_="">
    <xsd:import namespace="70faadbe-2650-4a3b-a4d5-6f37eee0863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faadbe-2650-4a3b-a4d5-6f37eee086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D83151-B62F-40A4-85AE-CD91DB3A2A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faadbe-2650-4a3b-a4d5-6f37eee086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D6013F-3EEA-4824-A447-8DA8ABCF7D2A}">
  <ds:schemaRefs>
    <ds:schemaRef ds:uri="http://purl.org/dc/elements/1.1/"/>
    <ds:schemaRef ds:uri="http://schemas.microsoft.com/office/2006/documentManagement/types"/>
    <ds:schemaRef ds:uri="http://purl.org/dc/terms/"/>
    <ds:schemaRef ds:uri="http://www.w3.org/XML/1998/namespace"/>
    <ds:schemaRef ds:uri="http://schemas.microsoft.com/office/infopath/2007/PartnerControls"/>
    <ds:schemaRef ds:uri="http://schemas.microsoft.com/office/2006/metadata/properties"/>
    <ds:schemaRef ds:uri="http://schemas.openxmlformats.org/package/2006/metadata/core-properties"/>
    <ds:schemaRef ds:uri="70faadbe-2650-4a3b-a4d5-6f37eee08631"/>
    <ds:schemaRef ds:uri="http://purl.org/dc/dcmitype/"/>
  </ds:schemaRefs>
</ds:datastoreItem>
</file>

<file path=customXml/itemProps3.xml><?xml version="1.0" encoding="utf-8"?>
<ds:datastoreItem xmlns:ds="http://schemas.openxmlformats.org/officeDocument/2006/customXml" ds:itemID="{343CDF11-6DE9-45DD-8666-C4505D7C8C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DCF</vt:lpstr>
      <vt:lpstr>Informacje</vt:lpstr>
      <vt:lpstr>A. Sprzedaż</vt:lpstr>
      <vt:lpstr>B.1. Substraty</vt:lpstr>
      <vt:lpstr>B.2. Koszty materiałowe</vt:lpstr>
      <vt:lpstr>B.3. Koszty energii obcej</vt:lpstr>
      <vt:lpstr>B.4. Koszty usług obcych</vt:lpstr>
      <vt:lpstr>B.5. Koszty pracy</vt:lpstr>
      <vt:lpstr>B.6. Pozostałe koszty</vt:lpstr>
      <vt:lpstr>C. CAPEX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L.Ciurzyński (BIA Consultor)</dc:creator>
  <cp:keywords/>
  <dc:description/>
  <cp:lastModifiedBy>NCBR</cp:lastModifiedBy>
  <cp:revision/>
  <dcterms:created xsi:type="dcterms:W3CDTF">2020-12-09T13:47:49Z</dcterms:created>
  <dcterms:modified xsi:type="dcterms:W3CDTF">2021-03-01T15:21:43Z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0x010100CC4732A73DAD8D488D1D8EA38F26A010</vt:lpwstr>
  </property>
</Properties>
</file>